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05"/>
  <workbookPr/>
  <mc:AlternateContent xmlns:mc="http://schemas.openxmlformats.org/markup-compatibility/2006">
    <mc:Choice Requires="x15">
      <x15ac:absPath xmlns:x15ac="http://schemas.microsoft.com/office/spreadsheetml/2010/11/ac" url="https://grouperenault.sharepoint.com/sites/DialogueStakeholderSustainability-GreenDealer/Shared Documents/Green Dealer/0 brand store/Brand Store Francais/tools/"/>
    </mc:Choice>
  </mc:AlternateContent>
  <xr:revisionPtr revIDLastSave="9" documentId="8_{8EE5AB35-FECC-4F36-BD85-A49CC0230FB8}" xr6:coauthVersionLast="47" xr6:coauthVersionMax="47" xr10:uidLastSave="{19403BD6-EFAD-45C5-9B51-5B093F8169AB}"/>
  <bookViews>
    <workbookView xWindow="-110" yWindow="-110" windowWidth="19420" windowHeight="10300" tabRatio="682" firstSheet="4" activeTab="4" xr2:uid="{CB7653A8-3871-488F-A0C0-EEF8C16B1EC7}"/>
  </bookViews>
  <sheets>
    <sheet name="Index" sheetId="5" r:id="rId1"/>
    <sheet name="Solutions - Building" sheetId="1" r:id="rId2"/>
    <sheet name="Solutions - Process" sheetId="4" r:id="rId3"/>
    <sheet name="Solutions - Business" sheetId="6" r:id="rId4"/>
    <sheet name="Gantt - Best Practices" sheetId="11" r:id="rId5"/>
    <sheet name="Best Practices - Overview" sheetId="2" r:id="rId6"/>
    <sheet name="Timeline Input" sheetId="7" state="hidden" r:id="rId7"/>
  </sheets>
  <definedNames>
    <definedName name="_xlnm._FilterDatabase" localSheetId="5" hidden="1">'Best Practices - Overview'!$A$1:$L$1</definedName>
    <definedName name="_xlnm._FilterDatabase" localSheetId="4" hidden="1">'Gantt - Best Practices'!$B$9:$H$118</definedName>
    <definedName name="_xlnm._FilterDatabase" localSheetId="1" hidden="1">'Solutions - Building'!$A$1:$J$42</definedName>
    <definedName name="_xlnm._FilterDatabase" localSheetId="3" hidden="1">'Solutions - Business'!$A$1:$J$13</definedName>
    <definedName name="_xlnm._FilterDatabase" localSheetId="2" hidden="1">'Solutions - Process'!$A$1:$J$41</definedName>
    <definedName name="_xlnm._FilterDatabase" localSheetId="6" hidden="1">'Timeline Input'!$A$1:$P$1</definedName>
    <definedName name="Begin_project">#REF!</definedName>
    <definedName name="display_year" localSheetId="4">'Gantt - Best Practices'!$S$5</definedName>
    <definedName name="duration" localSheetId="4">'Gantt - Best Practices'!$H1</definedName>
    <definedName name="end_date" localSheetId="4">'Gantt - Best Practices'!$G1</definedName>
    <definedName name="month" localSheetId="4">'Gantt - Best Practices'!A$8</definedName>
    <definedName name="next_month" localSheetId="4">'Gantt - Best Practices'!B$8</definedName>
    <definedName name="project_start_date" localSheetId="4">'Gantt - Best Practices'!$H$5</definedName>
    <definedName name="start_date" localSheetId="4">'Gantt - Best Practices'!$F1</definedName>
    <definedName name="Weergegeven_week">#REF!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 i="11" l="1"/>
  <c r="E2" i="7"/>
  <c r="H2" i="7" s="1"/>
  <c r="B2" i="7"/>
  <c r="K6" i="7"/>
  <c r="D2" i="7"/>
  <c r="G2" i="7" s="1"/>
  <c r="C2" i="7"/>
  <c r="F2" i="7" s="1"/>
  <c r="K16" i="7"/>
  <c r="K17" i="7"/>
  <c r="K18" i="7"/>
  <c r="K19" i="7"/>
  <c r="K20" i="7"/>
  <c r="K21" i="7"/>
  <c r="K22" i="7"/>
  <c r="K23" i="7"/>
  <c r="K24" i="7"/>
  <c r="K25" i="7"/>
  <c r="K26" i="7"/>
  <c r="K27" i="7"/>
  <c r="K28" i="7"/>
  <c r="K29" i="7"/>
  <c r="K30" i="7"/>
  <c r="K31" i="7"/>
  <c r="K32" i="7"/>
  <c r="K33" i="7"/>
  <c r="K34" i="7"/>
  <c r="K35" i="7"/>
  <c r="K36" i="7"/>
  <c r="K37" i="7"/>
  <c r="K38" i="7"/>
  <c r="K39" i="7"/>
  <c r="K40" i="7"/>
  <c r="K41" i="7"/>
  <c r="K42" i="7"/>
  <c r="K43" i="7"/>
  <c r="K44" i="7"/>
  <c r="K45" i="7"/>
  <c r="K46" i="7"/>
  <c r="K47" i="7"/>
  <c r="K48" i="7"/>
  <c r="K49" i="7"/>
  <c r="K50" i="7"/>
  <c r="K51" i="7"/>
  <c r="K52" i="7"/>
  <c r="K53" i="7"/>
  <c r="K54" i="7"/>
  <c r="K55" i="7"/>
  <c r="K56" i="7"/>
  <c r="K57" i="7"/>
  <c r="K58" i="7"/>
  <c r="K59" i="7"/>
  <c r="K60" i="7"/>
  <c r="K61" i="7"/>
  <c r="K62" i="7"/>
  <c r="K63" i="7"/>
  <c r="K64" i="7"/>
  <c r="K65" i="7"/>
  <c r="K66" i="7"/>
  <c r="K67" i="7"/>
  <c r="K68" i="7"/>
  <c r="K69" i="7"/>
  <c r="K70" i="7"/>
  <c r="K71" i="7"/>
  <c r="K72" i="7"/>
  <c r="K73" i="7"/>
  <c r="K74" i="7"/>
  <c r="K75" i="7"/>
  <c r="K76" i="7"/>
  <c r="K77" i="7"/>
  <c r="K78" i="7"/>
  <c r="K79" i="7"/>
  <c r="K80" i="7"/>
  <c r="K81" i="7"/>
  <c r="K82" i="7"/>
  <c r="K83" i="7"/>
  <c r="K84" i="7"/>
  <c r="K85" i="7"/>
  <c r="K86" i="7"/>
  <c r="K87" i="7"/>
  <c r="K88" i="7"/>
  <c r="K89" i="7"/>
  <c r="K90" i="7"/>
  <c r="K91" i="7"/>
  <c r="K92" i="7"/>
  <c r="K93" i="7"/>
  <c r="K94" i="7"/>
  <c r="K95" i="7"/>
  <c r="K96" i="7"/>
  <c r="K97" i="7"/>
  <c r="K98" i="7"/>
  <c r="K99" i="7"/>
  <c r="K100" i="7"/>
  <c r="K101" i="7"/>
  <c r="K102" i="7"/>
  <c r="K103" i="7"/>
  <c r="K104" i="7"/>
  <c r="K105" i="7"/>
  <c r="K106" i="7"/>
  <c r="K107" i="7"/>
  <c r="K108" i="7"/>
  <c r="K109" i="7"/>
  <c r="K110" i="7"/>
  <c r="K10" i="7"/>
  <c r="K11" i="7"/>
  <c r="K12" i="7"/>
  <c r="K13" i="7"/>
  <c r="K14" i="7"/>
  <c r="K15" i="7"/>
  <c r="K3" i="7"/>
  <c r="K4" i="7"/>
  <c r="K5" i="7"/>
  <c r="K7" i="7"/>
  <c r="K8" i="7"/>
  <c r="K9" i="7"/>
  <c r="K2" i="7"/>
  <c r="H12" i="11"/>
  <c r="H13" i="11"/>
  <c r="H14" i="11"/>
  <c r="H15" i="11"/>
  <c r="H17" i="11"/>
  <c r="H18" i="11"/>
  <c r="H19" i="11"/>
  <c r="H20" i="11"/>
  <c r="H21" i="11"/>
  <c r="H22" i="11"/>
  <c r="H23" i="11"/>
  <c r="H24" i="11"/>
  <c r="H25" i="11"/>
  <c r="H26" i="11"/>
  <c r="H27" i="11"/>
  <c r="H28" i="11"/>
  <c r="H29" i="11"/>
  <c r="H30" i="11"/>
  <c r="H31" i="11"/>
  <c r="H32" i="11"/>
  <c r="H33" i="11"/>
  <c r="H34" i="11"/>
  <c r="H35" i="11"/>
  <c r="H36" i="11"/>
  <c r="H37" i="11"/>
  <c r="H38" i="11"/>
  <c r="H39" i="11"/>
  <c r="H40" i="11"/>
  <c r="H41" i="11"/>
  <c r="H42" i="11"/>
  <c r="H43" i="11"/>
  <c r="H44" i="11"/>
  <c r="H45" i="11"/>
  <c r="H46" i="11"/>
  <c r="H47" i="11"/>
  <c r="H48" i="11"/>
  <c r="H49" i="11"/>
  <c r="H50" i="11"/>
  <c r="H51" i="11"/>
  <c r="H52" i="11"/>
  <c r="H53" i="11"/>
  <c r="H54" i="11"/>
  <c r="H55" i="11"/>
  <c r="H56" i="11"/>
  <c r="H57" i="11"/>
  <c r="H58" i="11"/>
  <c r="H59" i="11"/>
  <c r="H60" i="11"/>
  <c r="H61" i="11"/>
  <c r="H62" i="11"/>
  <c r="H63" i="11"/>
  <c r="H64" i="11"/>
  <c r="H65" i="11"/>
  <c r="H66" i="11"/>
  <c r="H67" i="11"/>
  <c r="H68" i="11"/>
  <c r="H69" i="11"/>
  <c r="H70" i="11"/>
  <c r="H71" i="11"/>
  <c r="H72" i="11"/>
  <c r="H73" i="11"/>
  <c r="H74" i="11"/>
  <c r="H75" i="11"/>
  <c r="H76" i="11"/>
  <c r="H77" i="11"/>
  <c r="H78" i="11"/>
  <c r="H79" i="11"/>
  <c r="H80" i="11"/>
  <c r="H81" i="11"/>
  <c r="H82" i="11"/>
  <c r="H83" i="11"/>
  <c r="H84" i="11"/>
  <c r="H85" i="11"/>
  <c r="H86" i="11"/>
  <c r="H87" i="11"/>
  <c r="H88" i="11"/>
  <c r="H89" i="11"/>
  <c r="H90" i="11"/>
  <c r="H91" i="11"/>
  <c r="H92" i="11"/>
  <c r="H93" i="11"/>
  <c r="H94" i="11"/>
  <c r="H95" i="11"/>
  <c r="H96" i="11"/>
  <c r="H97" i="11"/>
  <c r="H98" i="11"/>
  <c r="H99" i="11"/>
  <c r="H100" i="11"/>
  <c r="H101" i="11"/>
  <c r="H102" i="11"/>
  <c r="H103" i="11"/>
  <c r="H104" i="11"/>
  <c r="H105" i="11"/>
  <c r="H106" i="11"/>
  <c r="H107" i="11"/>
  <c r="H108" i="11"/>
  <c r="H109" i="11"/>
  <c r="H110" i="11"/>
  <c r="H111" i="11"/>
  <c r="H112" i="11"/>
  <c r="H113" i="11"/>
  <c r="H114" i="11"/>
  <c r="H115" i="11"/>
  <c r="H116" i="11"/>
  <c r="H117" i="11"/>
  <c r="H118" i="11"/>
  <c r="I8" i="11"/>
  <c r="I7" i="11" s="1"/>
  <c r="H10" i="11"/>
  <c r="H11" i="11"/>
  <c r="J2" i="7" l="1"/>
  <c r="M2" i="7" s="1"/>
  <c r="I2" i="7"/>
  <c r="L2" i="7" s="1"/>
  <c r="J8" i="11"/>
  <c r="K8" i="11" s="1"/>
  <c r="L8" i="11" s="1"/>
  <c r="M8" i="11" s="1"/>
  <c r="N8" i="11" s="1"/>
  <c r="O8" i="11" s="1"/>
  <c r="P8" i="11" s="1"/>
  <c r="Q8" i="11" s="1"/>
  <c r="R8" i="11" s="1"/>
  <c r="S8" i="11" s="1"/>
  <c r="T8" i="11" s="1"/>
  <c r="U8" i="11" s="1"/>
  <c r="U7" i="11" s="1"/>
  <c r="V8" i="11" l="1"/>
  <c r="W8" i="11" s="1"/>
  <c r="X8" i="11" s="1"/>
  <c r="Y8" i="11" s="1"/>
  <c r="Z8" i="11" s="1"/>
  <c r="AA8" i="11" s="1"/>
  <c r="AB8" i="11" s="1"/>
  <c r="AC8" i="11" s="1"/>
  <c r="AD8" i="11" s="1"/>
  <c r="AE8" i="11" s="1"/>
  <c r="AF8" i="11" s="1"/>
  <c r="AG8" i="11" s="1"/>
  <c r="AG7" i="11" s="1"/>
  <c r="I22" i="2"/>
  <c r="I37" i="2"/>
  <c r="I38" i="2"/>
  <c r="I29" i="2"/>
  <c r="I33" i="2"/>
  <c r="I3" i="2"/>
  <c r="I30" i="2"/>
  <c r="I23" i="2"/>
  <c r="I31" i="2"/>
  <c r="I34" i="2"/>
  <c r="I12" i="2"/>
  <c r="I13" i="2"/>
  <c r="I32" i="2"/>
  <c r="I24" i="2"/>
  <c r="I4" i="2"/>
  <c r="I17" i="2"/>
  <c r="I2" i="2"/>
  <c r="I18" i="2"/>
  <c r="I19" i="2"/>
  <c r="I35" i="2"/>
  <c r="I20" i="2"/>
  <c r="I5" i="2"/>
  <c r="I14" i="2"/>
  <c r="I15" i="2"/>
  <c r="I25" i="2"/>
  <c r="I36" i="2"/>
  <c r="I6" i="2"/>
  <c r="I7" i="2"/>
  <c r="I8" i="2"/>
  <c r="I9" i="2"/>
  <c r="I10" i="2"/>
  <c r="I11" i="2"/>
  <c r="I16" i="2"/>
  <c r="I26" i="2"/>
  <c r="I27" i="2"/>
  <c r="I21" i="2"/>
  <c r="I28" i="2"/>
  <c r="C29" i="6"/>
  <c r="C28" i="6"/>
  <c r="C27" i="6"/>
  <c r="C26" i="6"/>
  <c r="C25" i="6"/>
  <c r="C24" i="6"/>
  <c r="C23" i="6"/>
  <c r="C22" i="6"/>
  <c r="C21" i="6"/>
  <c r="C20" i="6"/>
  <c r="C19" i="6"/>
  <c r="C18" i="6"/>
  <c r="C17" i="6"/>
  <c r="C16" i="6"/>
  <c r="C15" i="6"/>
  <c r="C14" i="6"/>
  <c r="C13" i="6"/>
  <c r="C12" i="6"/>
  <c r="C11" i="6"/>
  <c r="C10" i="6"/>
  <c r="C9" i="6"/>
  <c r="C8" i="6"/>
  <c r="C7" i="6"/>
  <c r="C6" i="6"/>
  <c r="C5" i="6"/>
  <c r="C4" i="6"/>
  <c r="C3" i="6"/>
  <c r="C2" i="6"/>
  <c r="C41" i="4"/>
  <c r="C40" i="4"/>
  <c r="C39" i="4"/>
  <c r="C38" i="4"/>
  <c r="C37" i="4"/>
  <c r="C36" i="4"/>
  <c r="E34" i="4"/>
  <c r="E35" i="4"/>
  <c r="E33" i="4"/>
  <c r="C35" i="4"/>
  <c r="C34" i="4"/>
  <c r="C33" i="4"/>
  <c r="C32" i="4"/>
  <c r="C31" i="4"/>
  <c r="C30" i="4"/>
  <c r="C29" i="4"/>
  <c r="C28" i="4"/>
  <c r="C27" i="4"/>
  <c r="C26" i="4"/>
  <c r="C25" i="4"/>
  <c r="C24" i="4"/>
  <c r="C23" i="4"/>
  <c r="C22" i="4"/>
  <c r="C21" i="4"/>
  <c r="C20" i="4"/>
  <c r="C19" i="4"/>
  <c r="C18" i="4"/>
  <c r="C17" i="4"/>
  <c r="C16" i="4"/>
  <c r="C15" i="4"/>
  <c r="C14" i="4"/>
  <c r="C13" i="4"/>
  <c r="C12" i="4"/>
  <c r="C11" i="4"/>
  <c r="C10" i="4"/>
  <c r="C9" i="4"/>
  <c r="C8" i="4"/>
  <c r="C3" i="1"/>
  <c r="C4" i="1"/>
  <c r="C5" i="1"/>
  <c r="C6" i="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3" i="4"/>
  <c r="C4" i="4"/>
  <c r="C5" i="4"/>
  <c r="C6" i="4"/>
  <c r="C7" i="4"/>
  <c r="C2" i="4"/>
  <c r="F10" i="1"/>
  <c r="F9" i="1"/>
  <c r="F8" i="1"/>
  <c r="F7" i="1"/>
  <c r="F6" i="1"/>
  <c r="F5" i="1"/>
  <c r="F4" i="1"/>
  <c r="F2" i="1"/>
  <c r="E5" i="7" l="1"/>
  <c r="H5" i="7" s="1"/>
  <c r="E9" i="7"/>
  <c r="H9" i="7" s="1"/>
  <c r="E13" i="7"/>
  <c r="H13" i="7" s="1"/>
  <c r="E17" i="7"/>
  <c r="H17" i="7" s="1"/>
  <c r="E21" i="7"/>
  <c r="H21" i="7" s="1"/>
  <c r="E25" i="7"/>
  <c r="H25" i="7" s="1"/>
  <c r="E29" i="7"/>
  <c r="H29" i="7" s="1"/>
  <c r="E33" i="7"/>
  <c r="H33" i="7" s="1"/>
  <c r="E37" i="7"/>
  <c r="H37" i="7" s="1"/>
  <c r="E41" i="7"/>
  <c r="H41" i="7" s="1"/>
  <c r="E10" i="7"/>
  <c r="H10" i="7" s="1"/>
  <c r="E14" i="7"/>
  <c r="H14" i="7" s="1"/>
  <c r="E18" i="7"/>
  <c r="H18" i="7" s="1"/>
  <c r="E22" i="7"/>
  <c r="H22" i="7" s="1"/>
  <c r="E26" i="7"/>
  <c r="H26" i="7" s="1"/>
  <c r="E30" i="7"/>
  <c r="H30" i="7" s="1"/>
  <c r="E34" i="7"/>
  <c r="H34" i="7" s="1"/>
  <c r="E38" i="7"/>
  <c r="H38" i="7" s="1"/>
  <c r="E42" i="7"/>
  <c r="H42" i="7" s="1"/>
  <c r="E6" i="7"/>
  <c r="H6" i="7" s="1"/>
  <c r="E3" i="7"/>
  <c r="H3" i="7" s="1"/>
  <c r="E7" i="7"/>
  <c r="H7" i="7" s="1"/>
  <c r="E11" i="7"/>
  <c r="H11" i="7" s="1"/>
  <c r="E15" i="7"/>
  <c r="H15" i="7" s="1"/>
  <c r="E19" i="7"/>
  <c r="H19" i="7" s="1"/>
  <c r="E23" i="7"/>
  <c r="H23" i="7" s="1"/>
  <c r="E27" i="7"/>
  <c r="H27" i="7" s="1"/>
  <c r="E31" i="7"/>
  <c r="H31" i="7" s="1"/>
  <c r="E35" i="7"/>
  <c r="H35" i="7" s="1"/>
  <c r="E39" i="7"/>
  <c r="H39" i="7" s="1"/>
  <c r="E4" i="7"/>
  <c r="H4" i="7" s="1"/>
  <c r="E8" i="7"/>
  <c r="H8" i="7" s="1"/>
  <c r="E12" i="7"/>
  <c r="H12" i="7" s="1"/>
  <c r="E16" i="7"/>
  <c r="H16" i="7" s="1"/>
  <c r="E20" i="7"/>
  <c r="H20" i="7" s="1"/>
  <c r="E24" i="7"/>
  <c r="H24" i="7" s="1"/>
  <c r="E28" i="7"/>
  <c r="H28" i="7" s="1"/>
  <c r="E32" i="7"/>
  <c r="H32" i="7" s="1"/>
  <c r="E36" i="7"/>
  <c r="H36" i="7" s="1"/>
  <c r="E40" i="7"/>
  <c r="H40" i="7" s="1"/>
  <c r="E43" i="7"/>
  <c r="H43" i="7" s="1"/>
  <c r="E47" i="7"/>
  <c r="H47" i="7" s="1"/>
  <c r="E51" i="7"/>
  <c r="H51" i="7" s="1"/>
  <c r="E55" i="7"/>
  <c r="H55" i="7" s="1"/>
  <c r="E59" i="7"/>
  <c r="H59" i="7" s="1"/>
  <c r="E63" i="7"/>
  <c r="H63" i="7" s="1"/>
  <c r="E67" i="7"/>
  <c r="H67" i="7" s="1"/>
  <c r="E71" i="7"/>
  <c r="H71" i="7" s="1"/>
  <c r="E75" i="7"/>
  <c r="H75" i="7" s="1"/>
  <c r="E79" i="7"/>
  <c r="H79" i="7" s="1"/>
  <c r="E83" i="7"/>
  <c r="H83" i="7" s="1"/>
  <c r="E87" i="7"/>
  <c r="H87" i="7" s="1"/>
  <c r="E91" i="7"/>
  <c r="H91" i="7" s="1"/>
  <c r="E95" i="7"/>
  <c r="H95" i="7" s="1"/>
  <c r="E99" i="7"/>
  <c r="H99" i="7" s="1"/>
  <c r="E103" i="7"/>
  <c r="H103" i="7" s="1"/>
  <c r="E107" i="7"/>
  <c r="H107" i="7" s="1"/>
  <c r="E68" i="7"/>
  <c r="H68" i="7" s="1"/>
  <c r="E72" i="7"/>
  <c r="H72" i="7" s="1"/>
  <c r="E76" i="7"/>
  <c r="H76" i="7" s="1"/>
  <c r="E80" i="7"/>
  <c r="H80" i="7" s="1"/>
  <c r="E84" i="7"/>
  <c r="H84" i="7" s="1"/>
  <c r="E88" i="7"/>
  <c r="H88" i="7" s="1"/>
  <c r="E92" i="7"/>
  <c r="H92" i="7" s="1"/>
  <c r="E96" i="7"/>
  <c r="H96" i="7" s="1"/>
  <c r="E100" i="7"/>
  <c r="H100" i="7" s="1"/>
  <c r="E104" i="7"/>
  <c r="H104" i="7" s="1"/>
  <c r="E108" i="7"/>
  <c r="H108" i="7" s="1"/>
  <c r="E69" i="7"/>
  <c r="H69" i="7" s="1"/>
  <c r="E73" i="7"/>
  <c r="H73" i="7" s="1"/>
  <c r="E77" i="7"/>
  <c r="H77" i="7" s="1"/>
  <c r="E81" i="7"/>
  <c r="H81" i="7" s="1"/>
  <c r="E85" i="7"/>
  <c r="H85" i="7" s="1"/>
  <c r="E89" i="7"/>
  <c r="H89" i="7" s="1"/>
  <c r="E93" i="7"/>
  <c r="H93" i="7" s="1"/>
  <c r="E97" i="7"/>
  <c r="H97" i="7" s="1"/>
  <c r="E101" i="7"/>
  <c r="H101" i="7" s="1"/>
  <c r="E105" i="7"/>
  <c r="H105" i="7" s="1"/>
  <c r="E109" i="7"/>
  <c r="H109" i="7" s="1"/>
  <c r="E70" i="7"/>
  <c r="H70" i="7" s="1"/>
  <c r="E74" i="7"/>
  <c r="H74" i="7" s="1"/>
  <c r="E78" i="7"/>
  <c r="H78" i="7" s="1"/>
  <c r="E82" i="7"/>
  <c r="H82" i="7" s="1"/>
  <c r="E86" i="7"/>
  <c r="H86" i="7" s="1"/>
  <c r="E90" i="7"/>
  <c r="H90" i="7" s="1"/>
  <c r="E94" i="7"/>
  <c r="H94" i="7" s="1"/>
  <c r="E98" i="7"/>
  <c r="H98" i="7" s="1"/>
  <c r="E102" i="7"/>
  <c r="H102" i="7" s="1"/>
  <c r="E106" i="7"/>
  <c r="H106" i="7" s="1"/>
  <c r="E110" i="7"/>
  <c r="H110" i="7" s="1"/>
  <c r="E44" i="7"/>
  <c r="H44" i="7" s="1"/>
  <c r="E48" i="7"/>
  <c r="H48" i="7" s="1"/>
  <c r="E52" i="7"/>
  <c r="H52" i="7" s="1"/>
  <c r="E56" i="7"/>
  <c r="H56" i="7" s="1"/>
  <c r="E60" i="7"/>
  <c r="H60" i="7" s="1"/>
  <c r="E64" i="7"/>
  <c r="H64" i="7" s="1"/>
  <c r="E45" i="7"/>
  <c r="H45" i="7" s="1"/>
  <c r="E49" i="7"/>
  <c r="H49" i="7" s="1"/>
  <c r="E53" i="7"/>
  <c r="H53" i="7" s="1"/>
  <c r="E57" i="7"/>
  <c r="H57" i="7" s="1"/>
  <c r="E61" i="7"/>
  <c r="H61" i="7" s="1"/>
  <c r="E65" i="7"/>
  <c r="H65" i="7" s="1"/>
  <c r="E46" i="7"/>
  <c r="H46" i="7" s="1"/>
  <c r="E50" i="7"/>
  <c r="H50" i="7" s="1"/>
  <c r="E54" i="7"/>
  <c r="H54" i="7" s="1"/>
  <c r="E58" i="7"/>
  <c r="H58" i="7" s="1"/>
  <c r="E62" i="7"/>
  <c r="H62" i="7" s="1"/>
  <c r="E66" i="7"/>
  <c r="H66" i="7" s="1"/>
  <c r="B6" i="7"/>
  <c r="B10" i="7"/>
  <c r="B14" i="7"/>
  <c r="B18" i="7"/>
  <c r="B22" i="7"/>
  <c r="B26" i="7"/>
  <c r="B30" i="7"/>
  <c r="B34" i="7"/>
  <c r="B38" i="7"/>
  <c r="B42" i="7"/>
  <c r="B46" i="7"/>
  <c r="B50" i="7"/>
  <c r="B54" i="7"/>
  <c r="B58" i="7"/>
  <c r="B62" i="7"/>
  <c r="B66" i="7"/>
  <c r="B70" i="7"/>
  <c r="B74" i="7"/>
  <c r="B78" i="7"/>
  <c r="B82" i="7"/>
  <c r="B86" i="7"/>
  <c r="B90" i="7"/>
  <c r="B94" i="7"/>
  <c r="B98" i="7"/>
  <c r="B102" i="7"/>
  <c r="B106" i="7"/>
  <c r="B110" i="7"/>
  <c r="D4" i="7"/>
  <c r="D8" i="7"/>
  <c r="D12" i="7"/>
  <c r="D16" i="7"/>
  <c r="D20" i="7"/>
  <c r="D24" i="7"/>
  <c r="D28" i="7"/>
  <c r="D32" i="7"/>
  <c r="D36" i="7"/>
  <c r="D40" i="7"/>
  <c r="D44" i="7"/>
  <c r="D48" i="7"/>
  <c r="D52" i="7"/>
  <c r="D56" i="7"/>
  <c r="G56" i="7" s="1"/>
  <c r="D60" i="7"/>
  <c r="D64" i="7"/>
  <c r="D68" i="7"/>
  <c r="G68" i="7" s="1"/>
  <c r="D72" i="7"/>
  <c r="D76" i="7"/>
  <c r="D80" i="7"/>
  <c r="D84" i="7"/>
  <c r="G84" i="7" s="1"/>
  <c r="D88" i="7"/>
  <c r="D92" i="7"/>
  <c r="D96" i="7"/>
  <c r="D100" i="7"/>
  <c r="G100" i="7" s="1"/>
  <c r="D104" i="7"/>
  <c r="D108" i="7"/>
  <c r="C6" i="7"/>
  <c r="F6" i="7" s="1"/>
  <c r="C10" i="7"/>
  <c r="F10" i="7" s="1"/>
  <c r="C14" i="7"/>
  <c r="F14" i="7" s="1"/>
  <c r="C18" i="7"/>
  <c r="F18" i="7" s="1"/>
  <c r="C22" i="7"/>
  <c r="F22" i="7" s="1"/>
  <c r="C26" i="7"/>
  <c r="F26" i="7" s="1"/>
  <c r="C30" i="7"/>
  <c r="F30" i="7" s="1"/>
  <c r="C34" i="7"/>
  <c r="F34" i="7" s="1"/>
  <c r="C38" i="7"/>
  <c r="F38" i="7" s="1"/>
  <c r="C42" i="7"/>
  <c r="F42" i="7" s="1"/>
  <c r="C46" i="7"/>
  <c r="F46" i="7" s="1"/>
  <c r="C50" i="7"/>
  <c r="F50" i="7" s="1"/>
  <c r="C54" i="7"/>
  <c r="F54" i="7" s="1"/>
  <c r="C58" i="7"/>
  <c r="F58" i="7" s="1"/>
  <c r="C62" i="7"/>
  <c r="F62" i="7" s="1"/>
  <c r="C66" i="7"/>
  <c r="F66" i="7" s="1"/>
  <c r="C70" i="7"/>
  <c r="F70" i="7" s="1"/>
  <c r="C74" i="7"/>
  <c r="F74" i="7" s="1"/>
  <c r="C78" i="7"/>
  <c r="F78" i="7" s="1"/>
  <c r="C82" i="7"/>
  <c r="F82" i="7" s="1"/>
  <c r="C86" i="7"/>
  <c r="F86" i="7" s="1"/>
  <c r="C90" i="7"/>
  <c r="F90" i="7" s="1"/>
  <c r="C94" i="7"/>
  <c r="F94" i="7" s="1"/>
  <c r="C98" i="7"/>
  <c r="F98" i="7" s="1"/>
  <c r="C102" i="7"/>
  <c r="F102" i="7" s="1"/>
  <c r="C106" i="7"/>
  <c r="F106" i="7" s="1"/>
  <c r="C110" i="7"/>
  <c r="F110" i="7" s="1"/>
  <c r="C51" i="7"/>
  <c r="F51" i="7" s="1"/>
  <c r="C63" i="7"/>
  <c r="F63" i="7" s="1"/>
  <c r="C71" i="7"/>
  <c r="F71" i="7" s="1"/>
  <c r="C79" i="7"/>
  <c r="F79" i="7" s="1"/>
  <c r="B3" i="7"/>
  <c r="B7" i="7"/>
  <c r="B11" i="7"/>
  <c r="B15" i="7"/>
  <c r="B19" i="7"/>
  <c r="B23" i="7"/>
  <c r="B27" i="7"/>
  <c r="B31" i="7"/>
  <c r="B35" i="7"/>
  <c r="B39" i="7"/>
  <c r="B43" i="7"/>
  <c r="B47" i="7"/>
  <c r="B51" i="7"/>
  <c r="B55" i="7"/>
  <c r="B59" i="7"/>
  <c r="B63" i="7"/>
  <c r="B67" i="7"/>
  <c r="B71" i="7"/>
  <c r="B75" i="7"/>
  <c r="B79" i="7"/>
  <c r="B83" i="7"/>
  <c r="B87" i="7"/>
  <c r="B91" i="7"/>
  <c r="B95" i="7"/>
  <c r="B99" i="7"/>
  <c r="B103" i="7"/>
  <c r="B107" i="7"/>
  <c r="D5" i="7"/>
  <c r="D9" i="7"/>
  <c r="D13" i="7"/>
  <c r="D17" i="7"/>
  <c r="D21" i="7"/>
  <c r="D25" i="7"/>
  <c r="D29" i="7"/>
  <c r="D33" i="7"/>
  <c r="D37" i="7"/>
  <c r="D41" i="7"/>
  <c r="D45" i="7"/>
  <c r="D49" i="7"/>
  <c r="G49" i="7" s="1"/>
  <c r="D53" i="7"/>
  <c r="D57" i="7"/>
  <c r="D61" i="7"/>
  <c r="G61" i="7" s="1"/>
  <c r="D65" i="7"/>
  <c r="G65" i="7" s="1"/>
  <c r="D69" i="7"/>
  <c r="D73" i="7"/>
  <c r="D77" i="7"/>
  <c r="D81" i="7"/>
  <c r="D85" i="7"/>
  <c r="D89" i="7"/>
  <c r="D93" i="7"/>
  <c r="D97" i="7"/>
  <c r="D101" i="7"/>
  <c r="D105" i="7"/>
  <c r="D109" i="7"/>
  <c r="C3" i="7"/>
  <c r="F3" i="7" s="1"/>
  <c r="C7" i="7"/>
  <c r="F7" i="7" s="1"/>
  <c r="C11" i="7"/>
  <c r="F11" i="7" s="1"/>
  <c r="C15" i="7"/>
  <c r="F15" i="7" s="1"/>
  <c r="C19" i="7"/>
  <c r="F19" i="7" s="1"/>
  <c r="C23" i="7"/>
  <c r="F23" i="7" s="1"/>
  <c r="C27" i="7"/>
  <c r="F27" i="7" s="1"/>
  <c r="C31" i="7"/>
  <c r="F31" i="7" s="1"/>
  <c r="C35" i="7"/>
  <c r="F35" i="7" s="1"/>
  <c r="C39" i="7"/>
  <c r="F39" i="7" s="1"/>
  <c r="C43" i="7"/>
  <c r="F43" i="7" s="1"/>
  <c r="C47" i="7"/>
  <c r="F47" i="7" s="1"/>
  <c r="C55" i="7"/>
  <c r="F55" i="7" s="1"/>
  <c r="C59" i="7"/>
  <c r="F59" i="7" s="1"/>
  <c r="C67" i="7"/>
  <c r="F67" i="7" s="1"/>
  <c r="C75" i="7"/>
  <c r="F75" i="7" s="1"/>
  <c r="C83" i="7"/>
  <c r="F83" i="7" s="1"/>
  <c r="C91" i="7"/>
  <c r="F91" i="7" s="1"/>
  <c r="C95" i="7"/>
  <c r="F95" i="7" s="1"/>
  <c r="C99" i="7"/>
  <c r="F99" i="7" s="1"/>
  <c r="C103" i="7"/>
  <c r="F103" i="7" s="1"/>
  <c r="C107" i="7"/>
  <c r="F107" i="7" s="1"/>
  <c r="B4" i="7"/>
  <c r="B8" i="7"/>
  <c r="B12" i="7"/>
  <c r="B16" i="7"/>
  <c r="B20" i="7"/>
  <c r="B24" i="7"/>
  <c r="B28" i="7"/>
  <c r="B32" i="7"/>
  <c r="B36" i="7"/>
  <c r="B40" i="7"/>
  <c r="B44" i="7"/>
  <c r="B48" i="7"/>
  <c r="B52" i="7"/>
  <c r="B56" i="7"/>
  <c r="B60" i="7"/>
  <c r="B64" i="7"/>
  <c r="B68" i="7"/>
  <c r="B72" i="7"/>
  <c r="B76" i="7"/>
  <c r="B80" i="7"/>
  <c r="B84" i="7"/>
  <c r="B88" i="7"/>
  <c r="B92" i="7"/>
  <c r="B96" i="7"/>
  <c r="B100" i="7"/>
  <c r="B104" i="7"/>
  <c r="B108" i="7"/>
  <c r="D6" i="7"/>
  <c r="D10" i="7"/>
  <c r="D14" i="7"/>
  <c r="D18" i="7"/>
  <c r="D22" i="7"/>
  <c r="D26" i="7"/>
  <c r="D30" i="7"/>
  <c r="D34" i="7"/>
  <c r="D38" i="7"/>
  <c r="D42" i="7"/>
  <c r="D46" i="7"/>
  <c r="G46" i="7" s="1"/>
  <c r="D50" i="7"/>
  <c r="G50" i="7" s="1"/>
  <c r="D54" i="7"/>
  <c r="D58" i="7"/>
  <c r="D62" i="7"/>
  <c r="D66" i="7"/>
  <c r="D70" i="7"/>
  <c r="D74" i="7"/>
  <c r="D78" i="7"/>
  <c r="G78" i="7" s="1"/>
  <c r="D82" i="7"/>
  <c r="D86" i="7"/>
  <c r="D90" i="7"/>
  <c r="D94" i="7"/>
  <c r="G94" i="7" s="1"/>
  <c r="D98" i="7"/>
  <c r="D102" i="7"/>
  <c r="D106" i="7"/>
  <c r="D110" i="7"/>
  <c r="G110" i="7" s="1"/>
  <c r="C4" i="7"/>
  <c r="F4" i="7" s="1"/>
  <c r="C8" i="7"/>
  <c r="F8" i="7" s="1"/>
  <c r="C12" i="7"/>
  <c r="F12" i="7" s="1"/>
  <c r="C16" i="7"/>
  <c r="F16" i="7" s="1"/>
  <c r="C20" i="7"/>
  <c r="F20" i="7" s="1"/>
  <c r="C24" i="7"/>
  <c r="F24" i="7" s="1"/>
  <c r="C28" i="7"/>
  <c r="F28" i="7" s="1"/>
  <c r="C32" i="7"/>
  <c r="F32" i="7" s="1"/>
  <c r="C36" i="7"/>
  <c r="F36" i="7" s="1"/>
  <c r="C40" i="7"/>
  <c r="F40" i="7" s="1"/>
  <c r="C44" i="7"/>
  <c r="F44" i="7" s="1"/>
  <c r="C48" i="7"/>
  <c r="F48" i="7" s="1"/>
  <c r="C52" i="7"/>
  <c r="F52" i="7" s="1"/>
  <c r="C56" i="7"/>
  <c r="F56" i="7" s="1"/>
  <c r="C60" i="7"/>
  <c r="F60" i="7" s="1"/>
  <c r="C64" i="7"/>
  <c r="F64" i="7" s="1"/>
  <c r="C68" i="7"/>
  <c r="F68" i="7" s="1"/>
  <c r="C72" i="7"/>
  <c r="F72" i="7" s="1"/>
  <c r="C76" i="7"/>
  <c r="F76" i="7" s="1"/>
  <c r="C80" i="7"/>
  <c r="F80" i="7" s="1"/>
  <c r="C84" i="7"/>
  <c r="F84" i="7" s="1"/>
  <c r="I84" i="7" s="1"/>
  <c r="L84" i="7" s="1"/>
  <c r="C88" i="7"/>
  <c r="F88" i="7" s="1"/>
  <c r="C92" i="7"/>
  <c r="F92" i="7" s="1"/>
  <c r="C96" i="7"/>
  <c r="F96" i="7" s="1"/>
  <c r="C100" i="7"/>
  <c r="F100" i="7" s="1"/>
  <c r="C104" i="7"/>
  <c r="F104" i="7" s="1"/>
  <c r="C108" i="7"/>
  <c r="F108" i="7" s="1"/>
  <c r="B5" i="7"/>
  <c r="B9" i="7"/>
  <c r="B13" i="7"/>
  <c r="B17" i="7"/>
  <c r="B33" i="7"/>
  <c r="B49" i="7"/>
  <c r="B65" i="7"/>
  <c r="B81" i="7"/>
  <c r="B97" i="7"/>
  <c r="D11" i="7"/>
  <c r="D27" i="7"/>
  <c r="D43" i="7"/>
  <c r="D59" i="7"/>
  <c r="D75" i="7"/>
  <c r="D91" i="7"/>
  <c r="D107" i="7"/>
  <c r="C9" i="7"/>
  <c r="F9" i="7" s="1"/>
  <c r="C25" i="7"/>
  <c r="F25" i="7" s="1"/>
  <c r="C41" i="7"/>
  <c r="F41" i="7" s="1"/>
  <c r="C57" i="7"/>
  <c r="F57" i="7" s="1"/>
  <c r="C73" i="7"/>
  <c r="F73" i="7" s="1"/>
  <c r="C87" i="7"/>
  <c r="F87" i="7" s="1"/>
  <c r="C101" i="7"/>
  <c r="F101" i="7" s="1"/>
  <c r="B21" i="7"/>
  <c r="B37" i="7"/>
  <c r="B53" i="7"/>
  <c r="B69" i="7"/>
  <c r="B85" i="7"/>
  <c r="B101" i="7"/>
  <c r="D15" i="7"/>
  <c r="D31" i="7"/>
  <c r="D47" i="7"/>
  <c r="G47" i="7" s="1"/>
  <c r="D63" i="7"/>
  <c r="G63" i="7" s="1"/>
  <c r="D79" i="7"/>
  <c r="G79" i="7" s="1"/>
  <c r="D95" i="7"/>
  <c r="G95" i="7" s="1"/>
  <c r="C13" i="7"/>
  <c r="F13" i="7" s="1"/>
  <c r="C29" i="7"/>
  <c r="F29" i="7" s="1"/>
  <c r="C45" i="7"/>
  <c r="F45" i="7" s="1"/>
  <c r="C61" i="7"/>
  <c r="F61" i="7" s="1"/>
  <c r="C77" i="7"/>
  <c r="F77" i="7" s="1"/>
  <c r="C89" i="7"/>
  <c r="F89" i="7" s="1"/>
  <c r="C105" i="7"/>
  <c r="F105" i="7" s="1"/>
  <c r="B25" i="7"/>
  <c r="B41" i="7"/>
  <c r="B57" i="7"/>
  <c r="B73" i="7"/>
  <c r="B89" i="7"/>
  <c r="B105" i="7"/>
  <c r="D3" i="7"/>
  <c r="D19" i="7"/>
  <c r="D35" i="7"/>
  <c r="D51" i="7"/>
  <c r="D67" i="7"/>
  <c r="D83" i="7"/>
  <c r="D99" i="7"/>
  <c r="C17" i="7"/>
  <c r="F17" i="7" s="1"/>
  <c r="C33" i="7"/>
  <c r="F33" i="7" s="1"/>
  <c r="C49" i="7"/>
  <c r="F49" i="7" s="1"/>
  <c r="C65" i="7"/>
  <c r="F65" i="7" s="1"/>
  <c r="C81" i="7"/>
  <c r="F81" i="7" s="1"/>
  <c r="C93" i="7"/>
  <c r="F93" i="7" s="1"/>
  <c r="C109" i="7"/>
  <c r="F109" i="7" s="1"/>
  <c r="B29" i="7"/>
  <c r="B45" i="7"/>
  <c r="B61" i="7"/>
  <c r="B77" i="7"/>
  <c r="B93" i="7"/>
  <c r="B109" i="7"/>
  <c r="D7" i="7"/>
  <c r="D23" i="7"/>
  <c r="D39" i="7"/>
  <c r="D55" i="7"/>
  <c r="D71" i="7"/>
  <c r="D87" i="7"/>
  <c r="D103" i="7"/>
  <c r="C5" i="7"/>
  <c r="F5" i="7" s="1"/>
  <c r="C21" i="7"/>
  <c r="F21" i="7" s="1"/>
  <c r="C37" i="7"/>
  <c r="F37" i="7" s="1"/>
  <c r="C53" i="7"/>
  <c r="F53" i="7" s="1"/>
  <c r="C69" i="7"/>
  <c r="F69" i="7" s="1"/>
  <c r="C85" i="7"/>
  <c r="F85" i="7" s="1"/>
  <c r="C97" i="7"/>
  <c r="F97" i="7" s="1"/>
  <c r="AH8" i="11"/>
  <c r="AI8" i="11" s="1"/>
  <c r="AJ8" i="11" s="1"/>
  <c r="AK8" i="11" s="1"/>
  <c r="AL8" i="11" s="1"/>
  <c r="AM8" i="11" s="1"/>
  <c r="AN8" i="11" s="1"/>
  <c r="AO8" i="11" s="1"/>
  <c r="AP8" i="11" s="1"/>
  <c r="AQ8" i="11" s="1"/>
  <c r="AR8" i="11" s="1"/>
  <c r="AS8" i="11" s="1"/>
  <c r="AS7" i="11" s="1"/>
  <c r="I100" i="7" l="1"/>
  <c r="L100" i="7" s="1"/>
  <c r="I68" i="7"/>
  <c r="L68" i="7" s="1"/>
  <c r="I56" i="7"/>
  <c r="L56" i="7" s="1"/>
  <c r="I49" i="7"/>
  <c r="L49" i="7" s="1"/>
  <c r="J47" i="7"/>
  <c r="M47" i="7" s="1"/>
  <c r="J95" i="7"/>
  <c r="M95" i="7" s="1"/>
  <c r="J56" i="7"/>
  <c r="M56" i="7" s="1"/>
  <c r="J79" i="7"/>
  <c r="M79" i="7" s="1"/>
  <c r="J49" i="7"/>
  <c r="M49" i="7" s="1"/>
  <c r="J100" i="7"/>
  <c r="M100" i="7" s="1"/>
  <c r="J84" i="7"/>
  <c r="M84" i="7" s="1"/>
  <c r="J68" i="7"/>
  <c r="M68" i="7" s="1"/>
  <c r="J63" i="7"/>
  <c r="M63" i="7" s="1"/>
  <c r="J110" i="7"/>
  <c r="M110" i="7" s="1"/>
  <c r="O110" i="7" s="1"/>
  <c r="D46" i="11" s="1"/>
  <c r="E46" i="11" s="1"/>
  <c r="J94" i="7"/>
  <c r="M94" i="7" s="1"/>
  <c r="J78" i="7"/>
  <c r="M78" i="7" s="1"/>
  <c r="J50" i="7"/>
  <c r="M50" i="7" s="1"/>
  <c r="J46" i="7"/>
  <c r="M46" i="7" s="1"/>
  <c r="G71" i="7"/>
  <c r="J71" i="7" s="1"/>
  <c r="M71" i="7" s="1"/>
  <c r="G7" i="7"/>
  <c r="J7" i="7" s="1"/>
  <c r="M7" i="7" s="1"/>
  <c r="G67" i="7"/>
  <c r="J67" i="7" s="1"/>
  <c r="M67" i="7" s="1"/>
  <c r="G3" i="7"/>
  <c r="J3" i="7" s="1"/>
  <c r="M3" i="7" s="1"/>
  <c r="G59" i="7"/>
  <c r="J59" i="7" s="1"/>
  <c r="M59" i="7" s="1"/>
  <c r="G62" i="7"/>
  <c r="J62" i="7" s="1"/>
  <c r="M62" i="7" s="1"/>
  <c r="G30" i="7"/>
  <c r="J30" i="7" s="1"/>
  <c r="M30" i="7" s="1"/>
  <c r="G14" i="7"/>
  <c r="J14" i="7" s="1"/>
  <c r="M14" i="7" s="1"/>
  <c r="G109" i="7"/>
  <c r="J109" i="7" s="1"/>
  <c r="M109" i="7" s="1"/>
  <c r="O109" i="7" s="1"/>
  <c r="D45" i="11" s="1"/>
  <c r="E45" i="11" s="1"/>
  <c r="G93" i="7"/>
  <c r="J93" i="7" s="1"/>
  <c r="M93" i="7" s="1"/>
  <c r="G77" i="7"/>
  <c r="J77" i="7" s="1"/>
  <c r="M77" i="7" s="1"/>
  <c r="J61" i="7"/>
  <c r="M61" i="7" s="1"/>
  <c r="G45" i="7"/>
  <c r="J45" i="7" s="1"/>
  <c r="M45" i="7" s="1"/>
  <c r="G29" i="7"/>
  <c r="J29" i="7" s="1"/>
  <c r="M29" i="7" s="1"/>
  <c r="G13" i="7"/>
  <c r="J13" i="7" s="1"/>
  <c r="M13" i="7" s="1"/>
  <c r="G96" i="7"/>
  <c r="J96" i="7" s="1"/>
  <c r="M96" i="7" s="1"/>
  <c r="G80" i="7"/>
  <c r="J80" i="7" s="1"/>
  <c r="M80" i="7" s="1"/>
  <c r="G64" i="7"/>
  <c r="J64" i="7" s="1"/>
  <c r="M64" i="7" s="1"/>
  <c r="G48" i="7"/>
  <c r="J48" i="7" s="1"/>
  <c r="M48" i="7" s="1"/>
  <c r="G32" i="7"/>
  <c r="J32" i="7" s="1"/>
  <c r="M32" i="7" s="1"/>
  <c r="G16" i="7"/>
  <c r="J16" i="7" s="1"/>
  <c r="M16" i="7" s="1"/>
  <c r="G55" i="7"/>
  <c r="J55" i="7" s="1"/>
  <c r="M55" i="7" s="1"/>
  <c r="G51" i="7"/>
  <c r="J51" i="7" s="1"/>
  <c r="M51" i="7" s="1"/>
  <c r="G107" i="7"/>
  <c r="J107" i="7" s="1"/>
  <c r="M107" i="7" s="1"/>
  <c r="G43" i="7"/>
  <c r="J43" i="7" s="1"/>
  <c r="M43" i="7" s="1"/>
  <c r="G106" i="7"/>
  <c r="J106" i="7" s="1"/>
  <c r="M106" i="7" s="1"/>
  <c r="G90" i="7"/>
  <c r="J90" i="7" s="1"/>
  <c r="M90" i="7" s="1"/>
  <c r="G74" i="7"/>
  <c r="J74" i="7" s="1"/>
  <c r="M74" i="7" s="1"/>
  <c r="G58" i="7"/>
  <c r="J58" i="7" s="1"/>
  <c r="M58" i="7" s="1"/>
  <c r="G42" i="7"/>
  <c r="J42" i="7" s="1"/>
  <c r="M42" i="7" s="1"/>
  <c r="G26" i="7"/>
  <c r="J26" i="7" s="1"/>
  <c r="M26" i="7" s="1"/>
  <c r="G10" i="7"/>
  <c r="J10" i="7" s="1"/>
  <c r="M10" i="7" s="1"/>
  <c r="G105" i="7"/>
  <c r="J105" i="7" s="1"/>
  <c r="M105" i="7" s="1"/>
  <c r="G89" i="7"/>
  <c r="J89" i="7" s="1"/>
  <c r="M89" i="7" s="1"/>
  <c r="G73" i="7"/>
  <c r="J73" i="7" s="1"/>
  <c r="M73" i="7" s="1"/>
  <c r="G57" i="7"/>
  <c r="J57" i="7" s="1"/>
  <c r="M57" i="7" s="1"/>
  <c r="G41" i="7"/>
  <c r="J41" i="7" s="1"/>
  <c r="M41" i="7" s="1"/>
  <c r="G25" i="7"/>
  <c r="J25" i="7" s="1"/>
  <c r="M25" i="7" s="1"/>
  <c r="G9" i="7"/>
  <c r="J9" i="7" s="1"/>
  <c r="M9" i="7" s="1"/>
  <c r="G108" i="7"/>
  <c r="J108" i="7" s="1"/>
  <c r="M108" i="7" s="1"/>
  <c r="G92" i="7"/>
  <c r="J92" i="7" s="1"/>
  <c r="M92" i="7" s="1"/>
  <c r="G76" i="7"/>
  <c r="J76" i="7" s="1"/>
  <c r="M76" i="7" s="1"/>
  <c r="G60" i="7"/>
  <c r="J60" i="7" s="1"/>
  <c r="M60" i="7" s="1"/>
  <c r="G44" i="7"/>
  <c r="J44" i="7" s="1"/>
  <c r="M44" i="7" s="1"/>
  <c r="G28" i="7"/>
  <c r="J28" i="7" s="1"/>
  <c r="M28" i="7" s="1"/>
  <c r="G12" i="7"/>
  <c r="J12" i="7" s="1"/>
  <c r="M12" i="7" s="1"/>
  <c r="G103" i="7"/>
  <c r="J103" i="7" s="1"/>
  <c r="M103" i="7" s="1"/>
  <c r="G39" i="7"/>
  <c r="J39" i="7" s="1"/>
  <c r="M39" i="7" s="1"/>
  <c r="G99" i="7"/>
  <c r="J99" i="7" s="1"/>
  <c r="M99" i="7" s="1"/>
  <c r="G35" i="7"/>
  <c r="J35" i="7" s="1"/>
  <c r="M35" i="7" s="1"/>
  <c r="G31" i="7"/>
  <c r="J31" i="7" s="1"/>
  <c r="M31" i="7" s="1"/>
  <c r="G91" i="7"/>
  <c r="J91" i="7" s="1"/>
  <c r="M91" i="7" s="1"/>
  <c r="G27" i="7"/>
  <c r="J27" i="7" s="1"/>
  <c r="M27" i="7" s="1"/>
  <c r="G102" i="7"/>
  <c r="J102" i="7" s="1"/>
  <c r="M102" i="7" s="1"/>
  <c r="G86" i="7"/>
  <c r="J86" i="7" s="1"/>
  <c r="M86" i="7" s="1"/>
  <c r="G70" i="7"/>
  <c r="J70" i="7" s="1"/>
  <c r="M70" i="7" s="1"/>
  <c r="G54" i="7"/>
  <c r="J54" i="7" s="1"/>
  <c r="M54" i="7" s="1"/>
  <c r="G38" i="7"/>
  <c r="J38" i="7" s="1"/>
  <c r="M38" i="7" s="1"/>
  <c r="G22" i="7"/>
  <c r="J22" i="7" s="1"/>
  <c r="M22" i="7" s="1"/>
  <c r="G6" i="7"/>
  <c r="J6" i="7" s="1"/>
  <c r="M6" i="7" s="1"/>
  <c r="G101" i="7"/>
  <c r="J101" i="7" s="1"/>
  <c r="M101" i="7" s="1"/>
  <c r="G85" i="7"/>
  <c r="J85" i="7" s="1"/>
  <c r="M85" i="7" s="1"/>
  <c r="G69" i="7"/>
  <c r="J69" i="7" s="1"/>
  <c r="M69" i="7" s="1"/>
  <c r="G53" i="7"/>
  <c r="J53" i="7" s="1"/>
  <c r="M53" i="7" s="1"/>
  <c r="G37" i="7"/>
  <c r="J37" i="7" s="1"/>
  <c r="M37" i="7" s="1"/>
  <c r="G21" i="7"/>
  <c r="J21" i="7" s="1"/>
  <c r="M21" i="7" s="1"/>
  <c r="G5" i="7"/>
  <c r="J5" i="7" s="1"/>
  <c r="M5" i="7" s="1"/>
  <c r="G104" i="7"/>
  <c r="J104" i="7" s="1"/>
  <c r="M104" i="7" s="1"/>
  <c r="G88" i="7"/>
  <c r="J88" i="7" s="1"/>
  <c r="M88" i="7" s="1"/>
  <c r="G72" i="7"/>
  <c r="J72" i="7" s="1"/>
  <c r="M72" i="7" s="1"/>
  <c r="G40" i="7"/>
  <c r="J40" i="7" s="1"/>
  <c r="M40" i="7" s="1"/>
  <c r="G24" i="7"/>
  <c r="J24" i="7" s="1"/>
  <c r="M24" i="7" s="1"/>
  <c r="O24" i="7" s="1"/>
  <c r="D17" i="11" s="1"/>
  <c r="E17" i="11" s="1"/>
  <c r="G8" i="7"/>
  <c r="J8" i="7" s="1"/>
  <c r="M8" i="7" s="1"/>
  <c r="G87" i="7"/>
  <c r="J87" i="7" s="1"/>
  <c r="M87" i="7" s="1"/>
  <c r="G23" i="7"/>
  <c r="J23" i="7" s="1"/>
  <c r="M23" i="7" s="1"/>
  <c r="G83" i="7"/>
  <c r="J83" i="7" s="1"/>
  <c r="M83" i="7" s="1"/>
  <c r="G19" i="7"/>
  <c r="J19" i="7" s="1"/>
  <c r="M19" i="7" s="1"/>
  <c r="G15" i="7"/>
  <c r="J15" i="7" s="1"/>
  <c r="M15" i="7" s="1"/>
  <c r="G75" i="7"/>
  <c r="J75" i="7" s="1"/>
  <c r="M75" i="7" s="1"/>
  <c r="G11" i="7"/>
  <c r="J11" i="7" s="1"/>
  <c r="M11" i="7" s="1"/>
  <c r="O11" i="7" s="1"/>
  <c r="D11" i="11" s="1"/>
  <c r="E11" i="11" s="1"/>
  <c r="G98" i="7"/>
  <c r="J98" i="7" s="1"/>
  <c r="M98" i="7" s="1"/>
  <c r="G82" i="7"/>
  <c r="J82" i="7" s="1"/>
  <c r="M82" i="7" s="1"/>
  <c r="G66" i="7"/>
  <c r="J66" i="7" s="1"/>
  <c r="M66" i="7" s="1"/>
  <c r="G34" i="7"/>
  <c r="J34" i="7" s="1"/>
  <c r="M34" i="7" s="1"/>
  <c r="G18" i="7"/>
  <c r="J18" i="7" s="1"/>
  <c r="M18" i="7" s="1"/>
  <c r="G97" i="7"/>
  <c r="J97" i="7" s="1"/>
  <c r="M97" i="7" s="1"/>
  <c r="G81" i="7"/>
  <c r="J81" i="7" s="1"/>
  <c r="M81" i="7" s="1"/>
  <c r="J65" i="7"/>
  <c r="M65" i="7" s="1"/>
  <c r="G33" i="7"/>
  <c r="J33" i="7" s="1"/>
  <c r="M33" i="7" s="1"/>
  <c r="G17" i="7"/>
  <c r="J17" i="7" s="1"/>
  <c r="M17" i="7" s="1"/>
  <c r="G52" i="7"/>
  <c r="J52" i="7" s="1"/>
  <c r="M52" i="7" s="1"/>
  <c r="G36" i="7"/>
  <c r="J36" i="7" s="1"/>
  <c r="M36" i="7" s="1"/>
  <c r="G20" i="7"/>
  <c r="J20" i="7" s="1"/>
  <c r="M20" i="7" s="1"/>
  <c r="G4" i="7"/>
  <c r="J4" i="7" s="1"/>
  <c r="M4" i="7" s="1"/>
  <c r="I47" i="7"/>
  <c r="L47" i="7" s="1"/>
  <c r="I65" i="7"/>
  <c r="L65" i="7" s="1"/>
  <c r="I61" i="7"/>
  <c r="L61" i="7" s="1"/>
  <c r="I63" i="7"/>
  <c r="I95" i="7"/>
  <c r="L95" i="7" s="1"/>
  <c r="I50" i="7"/>
  <c r="I79" i="7"/>
  <c r="L79" i="7" s="1"/>
  <c r="I110" i="7"/>
  <c r="I94" i="7"/>
  <c r="L94" i="7" s="1"/>
  <c r="I78" i="7"/>
  <c r="L78" i="7" s="1"/>
  <c r="I46" i="7"/>
  <c r="AT8" i="11"/>
  <c r="AU8" i="11" s="1"/>
  <c r="AV8" i="11" s="1"/>
  <c r="AW8" i="11" s="1"/>
  <c r="AX8" i="11" s="1"/>
  <c r="AY8" i="11" s="1"/>
  <c r="AZ8" i="11" s="1"/>
  <c r="BA8" i="11" s="1"/>
  <c r="BB8" i="11" s="1"/>
  <c r="BC8" i="11" s="1"/>
  <c r="BD8" i="11" s="1"/>
  <c r="BE8" i="11" s="1"/>
  <c r="BE7" i="11" s="1"/>
  <c r="I77" i="7" l="1"/>
  <c r="P77" i="7" s="1"/>
  <c r="I34" i="7"/>
  <c r="L34" i="7" s="1"/>
  <c r="I14" i="7"/>
  <c r="L14" i="7" s="1"/>
  <c r="I51" i="7"/>
  <c r="L51" i="7" s="1"/>
  <c r="I103" i="7"/>
  <c r="L103" i="7" s="1"/>
  <c r="I13" i="7"/>
  <c r="L13" i="7" s="1"/>
  <c r="I26" i="7"/>
  <c r="L26" i="7" s="1"/>
  <c r="I12" i="7"/>
  <c r="L12" i="7" s="1"/>
  <c r="I3" i="7"/>
  <c r="L3" i="7" s="1"/>
  <c r="I106" i="7"/>
  <c r="L106" i="7" s="1"/>
  <c r="I109" i="7"/>
  <c r="L109" i="7" s="1"/>
  <c r="N109" i="7" s="1"/>
  <c r="I25" i="7"/>
  <c r="L25" i="7" s="1"/>
  <c r="I71" i="7"/>
  <c r="L71" i="7" s="1"/>
  <c r="I85" i="7"/>
  <c r="L85" i="7" s="1"/>
  <c r="I42" i="7"/>
  <c r="L42" i="7" s="1"/>
  <c r="I55" i="7"/>
  <c r="L55" i="7" s="1"/>
  <c r="I89" i="7"/>
  <c r="L89" i="7" s="1"/>
  <c r="I54" i="7"/>
  <c r="L54" i="7" s="1"/>
  <c r="I29" i="7"/>
  <c r="L29" i="7" s="1"/>
  <c r="I101" i="7"/>
  <c r="L101" i="7" s="1"/>
  <c r="I67" i="7"/>
  <c r="L67" i="7" s="1"/>
  <c r="I36" i="7"/>
  <c r="L36" i="7" s="1"/>
  <c r="I15" i="7"/>
  <c r="L15" i="7" s="1"/>
  <c r="I32" i="7"/>
  <c r="L32" i="7" s="1"/>
  <c r="I31" i="7"/>
  <c r="L31" i="7" s="1"/>
  <c r="I6" i="7"/>
  <c r="L6" i="7" s="1"/>
  <c r="I74" i="7"/>
  <c r="L74" i="7" s="1"/>
  <c r="I73" i="7"/>
  <c r="L73" i="7" s="1"/>
  <c r="I62" i="7"/>
  <c r="L62" i="7" s="1"/>
  <c r="I66" i="7"/>
  <c r="L66" i="7" s="1"/>
  <c r="I17" i="7"/>
  <c r="L17" i="7" s="1"/>
  <c r="I75" i="7"/>
  <c r="L75" i="7" s="1"/>
  <c r="I23" i="7"/>
  <c r="L23" i="7" s="1"/>
  <c r="I10" i="7"/>
  <c r="L10" i="7" s="1"/>
  <c r="I43" i="7"/>
  <c r="L43" i="7" s="1"/>
  <c r="I22" i="7"/>
  <c r="O38" i="7"/>
  <c r="D23" i="11" s="1"/>
  <c r="E23" i="11" s="1"/>
  <c r="I18" i="7"/>
  <c r="L18" i="7" s="1"/>
  <c r="I82" i="7"/>
  <c r="L82" i="7" s="1"/>
  <c r="I5" i="7"/>
  <c r="L5" i="7" s="1"/>
  <c r="I33" i="7"/>
  <c r="L33" i="7" s="1"/>
  <c r="I87" i="7"/>
  <c r="L87" i="7" s="1"/>
  <c r="I102" i="7"/>
  <c r="L102" i="7" s="1"/>
  <c r="I41" i="7"/>
  <c r="L41" i="7" s="1"/>
  <c r="I20" i="7"/>
  <c r="L20" i="7" s="1"/>
  <c r="I7" i="7"/>
  <c r="L7" i="7" s="1"/>
  <c r="I81" i="7"/>
  <c r="L81" i="7" s="1"/>
  <c r="I35" i="7"/>
  <c r="L35" i="7" s="1"/>
  <c r="I8" i="7"/>
  <c r="L8" i="7" s="1"/>
  <c r="I44" i="7"/>
  <c r="L44" i="7" s="1"/>
  <c r="I11" i="7"/>
  <c r="L11" i="7" s="1"/>
  <c r="I99" i="7"/>
  <c r="L99" i="7" s="1"/>
  <c r="I83" i="7"/>
  <c r="L83" i="7" s="1"/>
  <c r="I37" i="7"/>
  <c r="L37" i="7" s="1"/>
  <c r="N36" i="7" s="1"/>
  <c r="I70" i="7"/>
  <c r="L70" i="7" s="1"/>
  <c r="I91" i="7"/>
  <c r="L91" i="7" s="1"/>
  <c r="I107" i="7"/>
  <c r="L107" i="7" s="1"/>
  <c r="I90" i="7"/>
  <c r="L90" i="7" s="1"/>
  <c r="I9" i="7"/>
  <c r="L9" i="7" s="1"/>
  <c r="I24" i="7"/>
  <c r="L24" i="7" s="1"/>
  <c r="N24" i="7" s="1"/>
  <c r="O36" i="7"/>
  <c r="D22" i="11" s="1"/>
  <c r="E22" i="11" s="1"/>
  <c r="I21" i="7"/>
  <c r="L21" i="7" s="1"/>
  <c r="I86" i="7"/>
  <c r="L86" i="7" s="1"/>
  <c r="I28" i="7"/>
  <c r="L28" i="7" s="1"/>
  <c r="O103" i="7"/>
  <c r="D43" i="11" s="1"/>
  <c r="E43" i="11" s="1"/>
  <c r="O91" i="7"/>
  <c r="D39" i="11" s="1"/>
  <c r="E39" i="11" s="1"/>
  <c r="I108" i="7"/>
  <c r="L108" i="7" s="1"/>
  <c r="I57" i="7"/>
  <c r="O97" i="7"/>
  <c r="D41" i="11" s="1"/>
  <c r="E41" i="11" s="1"/>
  <c r="I97" i="7"/>
  <c r="L97" i="7" s="1"/>
  <c r="I59" i="7"/>
  <c r="L59" i="7" s="1"/>
  <c r="I58" i="7"/>
  <c r="L58" i="7" s="1"/>
  <c r="I45" i="7"/>
  <c r="L45" i="7" s="1"/>
  <c r="I16" i="7"/>
  <c r="L16" i="7" s="1"/>
  <c r="I4" i="7"/>
  <c r="L4" i="7" s="1"/>
  <c r="O17" i="7"/>
  <c r="D14" i="11" s="1"/>
  <c r="E14" i="11" s="1"/>
  <c r="O43" i="7"/>
  <c r="D25" i="11" s="1"/>
  <c r="E25" i="11" s="1"/>
  <c r="O77" i="7"/>
  <c r="D35" i="11" s="1"/>
  <c r="E35" i="11" s="1"/>
  <c r="I27" i="7"/>
  <c r="L27" i="7" s="1"/>
  <c r="I38" i="7"/>
  <c r="L38" i="7" s="1"/>
  <c r="I30" i="7"/>
  <c r="I98" i="7"/>
  <c r="L98" i="7" s="1"/>
  <c r="I69" i="7"/>
  <c r="L69" i="7" s="1"/>
  <c r="I19" i="7"/>
  <c r="L19" i="7" s="1"/>
  <c r="I39" i="7"/>
  <c r="L39" i="7" s="1"/>
  <c r="I105" i="7"/>
  <c r="L105" i="7" s="1"/>
  <c r="I40" i="7"/>
  <c r="L40" i="7" s="1"/>
  <c r="O14" i="7"/>
  <c r="D13" i="11" s="1"/>
  <c r="E13" i="11" s="1"/>
  <c r="I88" i="7"/>
  <c r="L88" i="7" s="1"/>
  <c r="O106" i="7"/>
  <c r="D44" i="11" s="1"/>
  <c r="E44" i="11" s="1"/>
  <c r="O54" i="7"/>
  <c r="D28" i="11" s="1"/>
  <c r="E28" i="11" s="1"/>
  <c r="I48" i="7"/>
  <c r="L48" i="7" s="1"/>
  <c r="O22" i="7"/>
  <c r="D16" i="11" s="1"/>
  <c r="E16" i="11" s="1"/>
  <c r="O87" i="7"/>
  <c r="D38" i="11" s="1"/>
  <c r="E38" i="11" s="1"/>
  <c r="O70" i="7"/>
  <c r="D33" i="11" s="1"/>
  <c r="E33" i="11" s="1"/>
  <c r="O12" i="7"/>
  <c r="D12" i="11" s="1"/>
  <c r="E12" i="11" s="1"/>
  <c r="O25" i="7"/>
  <c r="D18" i="11" s="1"/>
  <c r="E18" i="11" s="1"/>
  <c r="O2" i="7"/>
  <c r="D10" i="11" s="1"/>
  <c r="E10" i="11" s="1"/>
  <c r="O19" i="7"/>
  <c r="D15" i="11" s="1"/>
  <c r="E15" i="11" s="1"/>
  <c r="O28" i="7"/>
  <c r="D19" i="11" s="1"/>
  <c r="E19" i="11" s="1"/>
  <c r="O40" i="7"/>
  <c r="D24" i="11" s="1"/>
  <c r="E24" i="11" s="1"/>
  <c r="O80" i="7"/>
  <c r="D36" i="11" s="1"/>
  <c r="E36" i="11" s="1"/>
  <c r="O30" i="7"/>
  <c r="D20" i="11" s="1"/>
  <c r="E20" i="11" s="1"/>
  <c r="O35" i="7"/>
  <c r="O33" i="7"/>
  <c r="D21" i="11" s="1"/>
  <c r="E21" i="11" s="1"/>
  <c r="O83" i="7"/>
  <c r="D37" i="11" s="1"/>
  <c r="E37" i="11" s="1"/>
  <c r="O74" i="7"/>
  <c r="D34" i="11" s="1"/>
  <c r="E34" i="11" s="1"/>
  <c r="O100" i="7"/>
  <c r="D42" i="11" s="1"/>
  <c r="E42" i="11" s="1"/>
  <c r="I96" i="7"/>
  <c r="L96" i="7" s="1"/>
  <c r="O66" i="7"/>
  <c r="D32" i="11" s="1"/>
  <c r="E32" i="11" s="1"/>
  <c r="O59" i="7"/>
  <c r="D30" i="11" s="1"/>
  <c r="E30" i="11" s="1"/>
  <c r="O46" i="7"/>
  <c r="D26" i="11" s="1"/>
  <c r="E26" i="11" s="1"/>
  <c r="O56" i="7"/>
  <c r="D29" i="11" s="1"/>
  <c r="E29" i="11" s="1"/>
  <c r="I104" i="7"/>
  <c r="L104" i="7" s="1"/>
  <c r="I53" i="7"/>
  <c r="L53" i="7" s="1"/>
  <c r="I60" i="7"/>
  <c r="L60" i="7" s="1"/>
  <c r="I76" i="7"/>
  <c r="L76" i="7" s="1"/>
  <c r="I64" i="7"/>
  <c r="L64" i="7" s="1"/>
  <c r="I52" i="7"/>
  <c r="L52" i="7" s="1"/>
  <c r="I72" i="7"/>
  <c r="L72" i="7" s="1"/>
  <c r="I92" i="7"/>
  <c r="L92" i="7" s="1"/>
  <c r="I80" i="7"/>
  <c r="L80" i="7" s="1"/>
  <c r="I93" i="7"/>
  <c r="L93" i="7" s="1"/>
  <c r="O63" i="7"/>
  <c r="D31" i="11" s="1"/>
  <c r="E31" i="11" s="1"/>
  <c r="O93" i="7"/>
  <c r="D40" i="11" s="1"/>
  <c r="E40" i="11" s="1"/>
  <c r="O50" i="7"/>
  <c r="D27" i="11" s="1"/>
  <c r="E27" i="11" s="1"/>
  <c r="L63" i="7"/>
  <c r="L46" i="7"/>
  <c r="P110" i="7"/>
  <c r="L110" i="7"/>
  <c r="L50" i="7"/>
  <c r="BF8" i="11"/>
  <c r="BG8" i="11" s="1"/>
  <c r="BH8" i="11" s="1"/>
  <c r="BI8" i="11" s="1"/>
  <c r="BJ8" i="11" s="1"/>
  <c r="BK8" i="11" s="1"/>
  <c r="BL8" i="11" s="1"/>
  <c r="BM8" i="11" s="1"/>
  <c r="BN8" i="11" s="1"/>
  <c r="BO8" i="11" s="1"/>
  <c r="BP8" i="11" s="1"/>
  <c r="BQ8" i="11" s="1"/>
  <c r="BQ7" i="11" s="1"/>
  <c r="L77" i="7" l="1"/>
  <c r="N77" i="7" s="1"/>
  <c r="P12" i="7"/>
  <c r="N12" i="7"/>
  <c r="P11" i="7"/>
  <c r="P50" i="7"/>
  <c r="P109" i="7"/>
  <c r="P36" i="7"/>
  <c r="P54" i="7"/>
  <c r="N40" i="7"/>
  <c r="N54" i="7"/>
  <c r="P100" i="7"/>
  <c r="P25" i="7"/>
  <c r="N100" i="7"/>
  <c r="P30" i="7"/>
  <c r="N106" i="7"/>
  <c r="N2" i="7"/>
  <c r="P63" i="7"/>
  <c r="L30" i="7"/>
  <c r="N30" i="7" s="1"/>
  <c r="N59" i="7"/>
  <c r="P22" i="7"/>
  <c r="P43" i="7"/>
  <c r="P17" i="7"/>
  <c r="L22" i="7"/>
  <c r="N22" i="7" s="1"/>
  <c r="P70" i="7"/>
  <c r="P66" i="7"/>
  <c r="P106" i="7"/>
  <c r="N80" i="7"/>
  <c r="P2" i="7"/>
  <c r="P83" i="7"/>
  <c r="P33" i="7"/>
  <c r="P14" i="7"/>
  <c r="P40" i="7"/>
  <c r="N74" i="7"/>
  <c r="N97" i="7"/>
  <c r="P97" i="7"/>
  <c r="P24" i="7"/>
  <c r="P19" i="7"/>
  <c r="P38" i="7"/>
  <c r="P46" i="7"/>
  <c r="P28" i="7"/>
  <c r="N93" i="7"/>
  <c r="L57" i="7"/>
  <c r="N56" i="7" s="1"/>
  <c r="P56" i="7"/>
  <c r="P80" i="7"/>
  <c r="P103" i="7"/>
  <c r="P87" i="7"/>
  <c r="P91" i="7"/>
  <c r="P59" i="7"/>
  <c r="P74" i="7"/>
  <c r="P93" i="7"/>
  <c r="N63" i="7"/>
  <c r="N70" i="7"/>
  <c r="N110" i="7"/>
  <c r="N83" i="7"/>
  <c r="N14" i="7"/>
  <c r="N11" i="7"/>
  <c r="N103" i="7"/>
  <c r="N38" i="7"/>
  <c r="N50" i="7"/>
  <c r="N46" i="7"/>
  <c r="N33" i="7"/>
  <c r="N35" i="7"/>
  <c r="N43" i="7"/>
  <c r="N87" i="7"/>
  <c r="N17" i="7"/>
  <c r="N91" i="7"/>
  <c r="N19" i="7"/>
  <c r="N66" i="7"/>
  <c r="BR8" i="11"/>
  <c r="BS8" i="11" s="1"/>
  <c r="BT8" i="11" s="1"/>
  <c r="BU8" i="11" s="1"/>
  <c r="BV8" i="11" s="1"/>
  <c r="BW8" i="11" s="1"/>
  <c r="BX8" i="11" s="1"/>
  <c r="BY8" i="11" s="1"/>
  <c r="BZ8" i="11" s="1"/>
  <c r="CA8" i="11" s="1"/>
  <c r="CB8" i="11" s="1"/>
  <c r="N23" i="7" l="1"/>
</calcChain>
</file>

<file path=xl/sharedStrings.xml><?xml version="1.0" encoding="utf-8"?>
<sst xmlns="http://schemas.openxmlformats.org/spreadsheetml/2006/main" count="1223" uniqueCount="609">
  <si>
    <r>
      <rPr>
        <b/>
        <sz val="8"/>
        <color theme="1"/>
        <rFont val="Renault Life"/>
      </rPr>
      <t>Programme Concessionnaires Durables : Outil de Stratégie de Déploiement des Bonnes Pratiques
Pour évaluer et planifier le déploiement des Bonnes Pratiques :
Étape 1 : Comprendre le contenu des Bonnes Pratiques et leurs solutions en consultant le livret « Programme Concessionnaires Durables : Bonnes Pratiques » et la fiche « Bonnes Pratiques - Aperçu ».
Étape 2 : Indiquer votre évaluation de l’état d’avancement de la mise en œuvre, de l’intérêt et de la complexité de la mise en œuvre dans les colonnes J, K et L des feuilles de calcul « Solutions ».
Étape 3 : Sur la feuille de calcul « Gantt - Bonnes Pratiques », trier les Bonnes Pratiques en fonction de leurs scores et commencer la planification en indiquant les dates de début et de fin</t>
    </r>
    <r>
      <rPr>
        <b/>
        <sz val="10"/>
        <color theme="1"/>
        <rFont val="Renault Life"/>
      </rPr>
      <t>.</t>
    </r>
  </si>
  <si>
    <t>Version: 15-5-2025                                                          Author: Thomas de Ruiter - STAM Dealers, Netherlands</t>
  </si>
  <si>
    <t>Navigation Menu</t>
  </si>
  <si>
    <t>Gantt - Best practices deployment timeline</t>
  </si>
  <si>
    <t>Best Practices - Overview</t>
  </si>
  <si>
    <t>Solutions - Buildings</t>
  </si>
  <si>
    <t>Solutions - Process</t>
  </si>
  <si>
    <t>Solutions - Business</t>
  </si>
  <si>
    <t>Scoring based on variables stated below, along with a short description of their meaning. To be filled in COLUMNS J, K and L on the Solution Sheets</t>
  </si>
  <si>
    <t xml:space="preserve">Etat de mise en œuvre </t>
  </si>
  <si>
    <t>Interprétation et notation (score plus élevé -&gt; priorité plus faible)</t>
  </si>
  <si>
    <t xml:space="preserve">Etiérement mis en œuvre </t>
  </si>
  <si>
    <t>La solution est appliquée de manière cohérente dans tous les domaines et emplacements concernés.</t>
  </si>
  <si>
    <t>Largement mis en œuvre</t>
  </si>
  <si>
    <t>La solution est appliquée dans la plupart des domaines et des lieux, mais des lacunes ou des manques mineurs subsistent.</t>
  </si>
  <si>
    <t xml:space="preserve">Partiéllement mis en œuvre </t>
  </si>
  <si>
    <t>La solution est appliquée dans certains domaines et lieux, mais des lacunes ou des manques importants subsistent.</t>
  </si>
  <si>
    <t xml:space="preserve">Occasionellement mis en œuvre </t>
  </si>
  <si>
    <t>La solution est appliquée de manière limitée et incohérente.</t>
  </si>
  <si>
    <t xml:space="preserve">Pas mis en œuvre </t>
  </si>
  <si>
    <t>La solution n'a pas été appliquée du tout.</t>
  </si>
  <si>
    <t xml:space="preserve">Evaluation des intérets </t>
  </si>
  <si>
    <t>Interprétation et notation (score élevé -&gt; priorité élevée)</t>
  </si>
  <si>
    <t>Fully Implemented</t>
  </si>
  <si>
    <t>La solution est appliquée de manière cohérente dans tous les domaines pertinents et sa mise en œuvre n'est donc pas nécessaire - 0</t>
  </si>
  <si>
    <t>Très interessant</t>
  </si>
  <si>
    <t>La solution est intéressante à mettre en œuvre dès que possible - 4</t>
  </si>
  <si>
    <t xml:space="preserve">Plutôt interressant </t>
  </si>
  <si>
    <t>La solution est plus intéressante que non, mais elle n'est pas prioritaire - 3</t>
  </si>
  <si>
    <t>Peu interessant</t>
  </si>
  <si>
    <t>La solution est peu intéressante, mais certains aspects le sont - 2</t>
  </si>
  <si>
    <t xml:space="preserve">Pas interresant </t>
  </si>
  <si>
    <t>La solution n'est pas suffisamment intéressante et pertinente pour être mise en œuvre - 1</t>
  </si>
  <si>
    <t xml:space="preserve">Impossible à implanter </t>
  </si>
  <si>
    <t>La solution n'est pas implémentable par Stam - 0</t>
  </si>
  <si>
    <t>Des investigations complémentaires nécessaires</t>
  </si>
  <si>
    <t>La mesure est trop complexe pour permettre une décision à court terme quant à sa mise en œuvre, ou son impact net est très flou (transfert de charge, durabilité apparente) - 0 sustainability) - 0</t>
  </si>
  <si>
    <t xml:space="preserve">Facile à implanter </t>
  </si>
  <si>
    <t>Facile</t>
  </si>
  <si>
    <t>La mise en œuvre nécessite un minimum de ressources, de temps et d'expertise. Elle peut être exécutée rapidement, sans perturber les activités quotidiennes. - 3</t>
  </si>
  <si>
    <t xml:space="preserve">Moyen </t>
  </si>
  <si>
    <t>La mise en œuvre nécessite une planification, une coordination ou un investissement modérés. Un certain accompagnement ou une adaptation peuvent être nécessaires. - 2</t>
  </si>
  <si>
    <t xml:space="preserve">difficile </t>
  </si>
  <si>
    <t>La mise en œuvre est complexe, gourmande en ressources ou chronophage. Elle peut impliquer des changements importants, des défis techniques ou des coûts élevés. - 1</t>
  </si>
  <si>
    <t>Determined time horizons (where the end of long term is the end of 2030, to reach proposed sustainability KPIs)</t>
  </si>
  <si>
    <t xml:space="preserve">Phases d'implantation </t>
  </si>
  <si>
    <t xml:space="preserve">Interpretation et seuil de notation </t>
  </si>
  <si>
    <t>Court terme : 0-2 years</t>
  </si>
  <si>
    <t>Pratiques à gains rapides, peu coûteuses et hautement prioritaires pour lesquelles l'intérêt est élevé - &gt; 1,5</t>
  </si>
  <si>
    <t>Moyen terme: 2-4 years</t>
  </si>
  <si>
    <t>Pratiques nécessitant un effort/des ressources modérés pour un rendement moyen - entre 1 et 1,5</t>
  </si>
  <si>
    <t>Long-terme: 4+ years</t>
  </si>
  <si>
    <t>Pratiques complexes, à faible retour sur investissement et donc moins prioritaires - inférieures à 1</t>
  </si>
  <si>
    <t>Best practice</t>
  </si>
  <si>
    <t>Solution</t>
  </si>
  <si>
    <t>Comb Nr.</t>
  </si>
  <si>
    <t>Costs [€]</t>
  </si>
  <si>
    <t>Gains</t>
  </si>
  <si>
    <t>ROI [years]</t>
  </si>
  <si>
    <t>Durée de vie [AN]</t>
  </si>
  <si>
    <t xml:space="preserve">Implantation </t>
  </si>
  <si>
    <t>Implementation status</t>
  </si>
  <si>
    <t>Interest assessment</t>
  </si>
  <si>
    <t>Ease of implementation</t>
  </si>
  <si>
    <t>Notes</t>
  </si>
  <si>
    <t>Éteindre l'éclairage des façades</t>
  </si>
  <si>
    <t>négligeable</t>
  </si>
  <si>
    <t>-</t>
  </si>
  <si>
    <t>Communication/affichage visuel/incitation/simplification</t>
  </si>
  <si>
    <t xml:space="preserve">Not Implemented </t>
  </si>
  <si>
    <t>Basculer tous les éclairages en LED</t>
  </si>
  <si>
    <t>75000 for 2ha of parking</t>
  </si>
  <si>
    <t>15 % de réduction de la consommation d'énergie</t>
  </si>
  <si>
    <t>15-20</t>
  </si>
  <si>
    <t xml:space="preserve">Remplacer </t>
  </si>
  <si>
    <t>Éteindre les compresseurs le soir et le week-end</t>
  </si>
  <si>
    <t>Réduire les débits de ventilation</t>
  </si>
  <si>
    <t>Éteindre les équipements informatiques le soir et le week-end</t>
  </si>
  <si>
    <t>Supprimer les chauffages d'appoint</t>
  </si>
  <si>
    <t>Éteindre les machines AFS le soir et le week-end</t>
  </si>
  <si>
    <t>Réduire l'amplitude horaire du chauffage central</t>
  </si>
  <si>
    <t xml:space="preserve">Changer </t>
  </si>
  <si>
    <t>Réduire la température des ballons</t>
  </si>
  <si>
    <t>Installation de compteurs et suivi des consommations</t>
  </si>
  <si>
    <t>1000/location/year</t>
  </si>
  <si>
    <t>5% de réduction sur le gaz et l'électricité</t>
  </si>
  <si>
    <t>Energy monitoring platform / Get support / Involve users</t>
  </si>
  <si>
    <t>Installer des compteurs d'eau intelligents et se connecter à une plateforme en ligne (LoRa)</t>
  </si>
  <si>
    <t>3000/location</t>
  </si>
  <si>
    <t xml:space="preserve">Faible </t>
  </si>
  <si>
    <t>Install meters with service provider</t>
  </si>
  <si>
    <t>Analyser les courbes de consommation et paramétrer des alertes</t>
  </si>
  <si>
    <t>Facture de 10K€ sur place en cas de fuite</t>
  </si>
  <si>
    <t>Report and discuss effectiveness of the tool</t>
  </si>
  <si>
    <t>Installer des toilettes à faible débit</t>
  </si>
  <si>
    <t>100-300</t>
  </si>
  <si>
    <t>80 % d’économies par rapport à la normale</t>
  </si>
  <si>
    <t xml:space="preserve">Modérer </t>
  </si>
  <si>
    <t>Installer des toilettes à double débit</t>
  </si>
  <si>
    <t>40 % d’économies par rapport à la normale</t>
  </si>
  <si>
    <t>Installer des aérateurs sur les robinets</t>
  </si>
  <si>
    <t>15/tap</t>
  </si>
  <si>
    <t>30 à 50 % d’économies d’eau</t>
  </si>
  <si>
    <t xml:space="preserve">Installer </t>
  </si>
  <si>
    <t>Orienter la façade principale en fonction de l'ensoleillement</t>
  </si>
  <si>
    <t>10 à 20 % d’économies d’électricité</t>
  </si>
  <si>
    <t>Discutez avec l'architecte</t>
  </si>
  <si>
    <t>Optimiser les surfaces opaques selon l'orientation du bâtiment</t>
  </si>
  <si>
    <t>10 % de frais de chauffage</t>
  </si>
  <si>
    <t>Limitez le vitrage ou utilisez des brise-soleil dans les zones ensoleillées</t>
  </si>
  <si>
    <t>Privilégier les matériaux locaux</t>
  </si>
  <si>
    <t>Légèrement supérieur aux matériaux standards</t>
  </si>
  <si>
    <t>Privilégiez les matériaux locaux, recyclés ou renouvelables</t>
  </si>
  <si>
    <t>Privilégier une ossature bois</t>
  </si>
  <si>
    <t>Privilégier les isolants biosourcés (végétaux ou recyclés)</t>
  </si>
  <si>
    <t>Optimisez l'isolation et les performances énergétiques tout en privilégiant les solutions durables</t>
  </si>
  <si>
    <t>Réguler les installations de chauffage en fonction de la température extérieurere</t>
  </si>
  <si>
    <t>10000-30000</t>
  </si>
  <si>
    <t>15 % de consommation d'énergie réduite</t>
  </si>
  <si>
    <t xml:space="preserve">*Le pilotage d'une chaudière existante en fonction de la température extérieure se fait par l'ajout d'une vanne mélangeuse 3 voies sur le circuit d'eau chaude, couplée à un régulateur et à des sondes de température. Sondes de températures </t>
  </si>
  <si>
    <t>Installer un système de gestion technique du bâtiment pour piloter les installations</t>
  </si>
  <si>
    <t>60000/5000m2 + 1500/year</t>
  </si>
  <si>
    <t>20 % de consommation d'énergie réduite</t>
  </si>
  <si>
    <t>• GTB = Systèmes capables de surveiller et d'enregistrer la consommation d'énergie et des paramètres spécifiques, tout en contrôlant les différents équipements techniques du bâtiment.
• L'installation d'équipements sans fil réduit le coût du projet.
• La GTB est idéalement associée à la souscription d'un contrat de gestion énergétique.</t>
  </si>
  <si>
    <t>Installer un système de gestion technique du bâtiment complet</t>
  </si>
  <si>
    <t>*Ces systèmes doivent être capables de surveiller et d'enregistrer la consommation d'énergie et des paramètres spécifiques (température, humidité) tout en contrôlant les différents équipements techniques du bâtiment.*
*Ils sont constitués d'un ensemble de compteurs, d'actionneurs, de sondes et de régulateurs communiquant entre eux.
*L'installation d'équipements sans fil réduit le coût des travaux et le temps de mise en œuvre.
*Idéalement, la mise en place d'une GTB devrait s'accompagner de la souscription à un contrat de gestion énergétique afin de bénéficier de l'expertise d'une entreprise spécialisée dans la gestion des installations techniques.</t>
  </si>
  <si>
    <t>Installation de centrales de récupération d'énergie (CTA) double flux</t>
  </si>
  <si>
    <t>plus 80% par rapport à la norme</t>
  </si>
  <si>
    <t>70 % de consommation d'énergie réduite</t>
  </si>
  <si>
    <t>• La mise en place d'une CTA double flux (pour les espaces bureaux/salles de réunion et éventuellement le showroom) nécessite l'installation d'un réseau de soufflage et d'un réseau de récupération, ce dernier doit être isolé afin de limiter les déperditions thermiques et favoriser la récupération d'énergie.</t>
  </si>
  <si>
    <t>Gestion temporelle des équipements de ventilation</t>
  </si>
  <si>
    <t>• Les débits des systèmes de ventilation doivent être réduits pendant les périodes de fermeture pour limiter la consommation énergétique.</t>
  </si>
  <si>
    <t>Modulation des débits d'air soufflé et repris en fonction de l'occupation</t>
  </si>
  <si>
    <t>• Certains locaux, comme les salles de réunion ou les réfectoires, ne sont pas occupés en permanence.
L'installation de détecteurs de présence ou de capteurs de CO2 couplés à des volets motorisés dans les réseaux permettra de moduler les débits en fonction de l'occupation réelle et ainsi de réduire la consommation.</t>
  </si>
  <si>
    <t>Installer des pompes à chaleur ou des DRV (débit de fluide frigorigène variable)</t>
  </si>
  <si>
    <t>160000-220000</t>
  </si>
  <si>
    <t>67 % de réduction de la consommation d'énergie</t>
  </si>
  <si>
    <t>10 to 15</t>
  </si>
  <si>
    <t>• Dans sa configuration la plus courante (PAC Air/Eau), une pompe à chaleur doit être placée à l'extérieur du bâtiment. Son positionnement doit être soigneusement étudié (encombrement au sol et contrainte de masse en cas de positionnement en toiture).
• Bien que les technologies évoluent, les pompes à chaleur sont, pour la plupart, incapables de produire une eau aussi chaude qu'une chaudière. Le régime d'eau des émetteurs existants doit donc être vérifié dès les premières phases de réflexion du projet. Des solutions existent (PAC série ou haute température), mais cela augmente le coût des travaux.
• Les pompes à chaleur doivent utiliser des fluides frigorigènes conformes à la réglementation européenne F-Gaz III.
• Les pompes à chaleur géothermiques peuvent être installées à l'intérieur des bâtiments, dans un local technique. Un forage est alors nécessaire et des études de sol doivent être réalisées en amont.
• Pour réduire le coût des travaux, des systèmes à détente directe (type DRV) peuvent être installés dans les parties tertiaires du bâtiment (showroom/bureaux). Cela nécessite le remplacement des émetteurs mais permettra des économies de consommation importantes par rapport aux systèmes à gaz ou à électricité à effet joule.</t>
  </si>
  <si>
    <t>Installer des chaudières à condensation</t>
  </si>
  <si>
    <t xml:space="preserve">
+ 20 à 25 % par rapport à une isolation standard</t>
  </si>
  <si>
    <t>15 à 20 % de réduction de la consommation d'énergie</t>
  </si>
  <si>
    <t>• Les chaudières à condensation au gaz doivent être couplées à un contrôle de température extérieure pour maximiser l’efficacité de l’installation de production.</t>
  </si>
  <si>
    <t>Isoler les murs/étages hauts/toitures par l'intérieur ou l'extérieur</t>
  </si>
  <si>
    <t>« Isolation par l'extérieur : entre 150 et 250 €/m²Isolation par l'intérieur : entre 50 et 100 €/m²Isolation de la toiture : entre 150 et 250 €/m² »</t>
  </si>
  <si>
    <t>• Privilégiez, lorsque cela est possible, une isolation à faible impact environnemental (isolation naturelle).
• L'isolation par l'extérieur présente de nombreux avantages par rapport à l'isolation par l'intérieur (conservation de la surface utile, travaux en site occupé, amélioration de l'esthétique du bâtiment, etc.).</t>
  </si>
  <si>
    <t>Remplacement des surfaces vitrées</t>
  </si>
  <si>
    <t>entre 800 et 1 300 €/m²</t>
  </si>
  <si>
    <t>• Pour les menuiseries, privilégiez le double vitrage à isolation renforcée au nord et à l'est, et le double vitrage avec protection solaire intégrée au sud et à l'ouest. Pour améliorer le confort en été et limiter la consommation de climatisation, privilégiez les stores extérieurs.</t>
  </si>
  <si>
    <t>Réduire les infiltrations d'air</t>
  </si>
  <si>
    <t>Remplacement des portes par des portes sectionnelles automatiques : entre 4 000 et 7 000 €</t>
  </si>
  <si>
    <t>• Afin de limiter les infiltrations d’air parasites, qui impactent fortement les déperditions thermiques, différentes solutions peuvent être mises en place : sas à l’entrée des showrooms ou portes tournantes, systèmes de fermeture automatique pour portes sectionnelles, portes sectionnelles à ouverture et fermeture rapides.</t>
  </si>
  <si>
    <t>Installer des panneaux photovoltaïques (voir 13.1 et 13.2)</t>
  </si>
  <si>
    <t>Eleve</t>
  </si>
  <si>
    <t>65 % d'électricité en moins</t>
  </si>
  <si>
    <t>• Réaliser une analyse du site, Demander une étude de faisabilité technico-économique</t>
  </si>
  <si>
    <t>Achat Énergie verte</t>
  </si>
  <si>
    <t>Depend</t>
  </si>
  <si>
    <t>• Optez pour un fournisseur d’énergie verte ou achetez des certificats verts certifiés
    Les certifications permettent de sélectionner les offres les plus durables</t>
  </si>
  <si>
    <t>Raccordement à un réseau de chauffage urbain alimenté par des énergies renouvelables</t>
  </si>
  <si>
    <t>• Vérifiez d'abord la disponibilité</t>
  </si>
  <si>
    <t>Installation de stores photovoltaïques sur les parkings</t>
  </si>
  <si>
    <t>Installation de panneaux photovoltaïques sur les toits</t>
  </si>
  <si>
    <t>Installation d'un système de récupération des eaux de pluie</t>
  </si>
  <si>
    <t>20% water savings</t>
  </si>
  <si>
    <t>• La capacité de stockage doit être d'au moins 10 000 litres. La citerne doit être enterrée et de préférence de forme cylindrique.
• Le système de récupération des eaux de pluie doit inclure un procédé de filtration des polluants et être indépendant du circuit d'eau potable.
• L'eau de pluie collectée est destinée aux usages suivants : arrosage, alimentation des toilettes, etc. Attention, la qualité de l'eau n'est généralement pas suffisante pour le lavage des véhicules.</t>
  </si>
  <si>
    <t>Installation d'un système de recyclage des eaux de lavage</t>
  </si>
  <si>
    <t>70% savings and business continuity</t>
  </si>
  <si>
    <t>• Lors de la conception du projet, veiller à installer le système de recyclage à proximité de la station de lavage.
• Pour être conforme, le système de recyclage doit comprendre : un décanteur de boues, un séparateur d'hydrocarbures, un système de filtration et de pompage, un dispositif de désinfection et une capacité de stockage.</t>
  </si>
  <si>
    <t>Mutualisation des entrepôts de pièces détachées</t>
  </si>
  <si>
    <t>• Réduction de l'investissement de 5 % à 15 %
• Réduction de la facture énergétique jusqu'à 20 %
• Réduction des coûts d'exploitation de 5 % à 20 %
• Récupération de surface en moyenne de 25 % (en cas de rénovation)
• Amélioration de la rentabilité de 5 % à 10 % en moyenne.</t>
  </si>
  <si>
    <t>• L'étude de la mise en œuvre d'une nouvelle construction ou d'une restructuration majeure s'appuie sur les outils et supports développés par le Groupe Renault. https://brandstores.renault.com/
Cette étude se déroule en quatre points :
1. Activités : Vérifier que l'expression des besoins a été réalisée et que les principales données d'activité ont été quantifiées en année N et en année N + 5 (permettant de vérifier le bon dimensionnement du projet). Ceci s'applique aux activités de back-office, à savoir : la rénovation des véhicules (Renew), les entrepôts de pièces détachées, la réparation des batteries de traction, la préparation des véhicules neufs et la carrosserie centralisée.
2. Approche Hub : Déterminer les activités délocalisées (positionnées sur un site différent du site principal) et/ou mutualisées (partagées avec un ou plusieurs autres sites).
3. Surfaces : Vérifier que tous les postes de travail nécessaires au bon déroulement des activités sont présents en nombre optimal et dimensionnés selon les standards RENAULT.
4. Fondamentaux : Vérifier que les principes fondamentaux de flux et de mise en œuvre des standards Lean sont respectés dans le projet.</t>
  </si>
  <si>
    <t>Mutualisation de la préparation des véhicules neufs</t>
  </si>
  <si>
    <t>Mutualisation de la rénovation des véhicules</t>
  </si>
  <si>
    <t>Lifespan [years]</t>
  </si>
  <si>
    <t>Implementation</t>
  </si>
  <si>
    <t>Assessment</t>
  </si>
  <si>
    <t>S'adresser à un organisme de formation spécialisé dans la protection de l'environnement des concessionnaires</t>
  </si>
  <si>
    <t>En fonction du nombre d'employés formés</t>
  </si>
  <si>
    <t>Significatif</t>
  </si>
  <si>
    <t>Les thèmes sont définis sur la base de l'analyse environnementale réalisée en amont.
Principaux axes de formation à déployer :
• Connaître et respecter la réglementation en vigueur
• Limiter les émissions de gaz à effet de serre
• Limiter la consommation de ressources (eau, énergie)
• Optimiser la gestion des déchets (tri, filières de traitement adaptées)
• Prévenir la pollution et les risques associés (rétention, gestion des liquides dangereux)
• Intégrer la prévention aux projets (bruit, émissions atmosphériques, sols, déchets, consommation de ressources, etc.)
• Mettre en œuvre des initiatives de développement durable et d'économie circulaire
• Inciter les employés à limiter leur empreinte carbone (covoiturage, mobilité douce)
Exemples de formations environnementales
https://climateclarity.co.uk/biodiversity-collage/
https://climatefresk.org/</t>
  </si>
  <si>
    <t>Nommer un responsable environnemental avec une mission définie (voir BP 22)</t>
  </si>
  <si>
    <t>Sensibiliser et animer tous les collaborateurs de l'entreprise</t>
  </si>
  <si>
    <t>Tri des déchets, papier, bois, plastique, métal, verre, DEEE</t>
  </si>
  <si>
    <t xml:space="preserve">€430/t HW, €280/t aluminum </t>
  </si>
  <si>
    <t>Rendre visible et évaluer l'efficacité</t>
  </si>
  <si>
    <t>Tri des déchets dangereux valorisables (solvants, huiles usagées)</t>
  </si>
  <si>
    <t>Identifier les conteneurs pour faciliter le tri</t>
  </si>
  <si>
    <t>Intégrer des zones de recyclage internes et des zones de recyclage pour les clients</t>
  </si>
  <si>
    <t>Interdire la mise en décharge et privilégier la réutilisation, le recyclage, la valorisation matière et la valorisation énergétique</t>
  </si>
  <si>
    <t>« Éco-organisation » élimination gratuite</t>
  </si>
  <si>
    <t>Palette UE : 110 €/t
Carton/Papier : 25-80 €/t
Ferraille : 60-100 €/t
Aluminium : 280 €/t
Batteries plomb-acide : 618 €/t
Catalyseur : 4 €/t</t>
  </si>
  <si>
    <t>Encourager la réduction et la recyclabilité des emballages</t>
  </si>
  <si>
    <t>Éliminer les déchets par des filières agréées</t>
  </si>
  <si>
    <t>Régénérer les solvants (retour au fournisseur du solvant usagé)</t>
  </si>
  <si>
    <t>Intégrer un système de valorisation des déchets au contrat déchets</t>
  </si>
  <si>
    <t>Sécuriser la gestion des déchets dangereux jusqu'à leur élimination finale</t>
  </si>
  <si>
    <t>Track and measure recycled waste in a register</t>
  </si>
  <si>
    <t>Effectuer un autodiagnostic du site</t>
  </si>
  <si>
    <t>10 à 30 % de réduction de la consommation d'eau/d'énergie</t>
  </si>
  <si>
    <t>1. Lister toutes les activités et services et leurs interactions avec l'environnement
• Utiliser la grille d'auto-évaluation fournie par le Groupe Renault ou recenser les activités susceptibles d'avoir un impact sur l'environnement : impacts directs liés à l'activité (production de déchets) ou impacts indirects (consommation électrique du site).
2. Quantifier les flux entrants et sortants (consommation, tonnage, volume, etc.).
• Un système efficace de mesure de la consommation (par exemple, ALERTEO en France) permet de mieux gérer et réduire la consommation.
3. Hiérarchiser les impacts majeurs afin d'élaborer le plan de réduction associé.
• Déterminer les exigences légales, c'est-à-dire les lois qui régissent votre activité. Par exemple, la réglementation relative aux déchets ou à l'utilisation des fluides de climatisation.
• Diagnostiquer les Aspects Environnementaux Significatifs : il s'agit des cas où un élément d'une activité, d'un produit ou d'un service a un impact environnemental significatif.
• Prioriser les actions dans les cas où l'impact environnemental est le plus important. Les gains potentiels en dépendront. Analyse</t>
  </si>
  <si>
    <t>Faire réaliser un diagnostic du site</t>
  </si>
  <si>
    <t>Liens utiles :
https://www.bswllp.com/environmental-issuesfacing-
auto-dealers
Innovation environnementale et croissance verte dans la réparation et l'entretien des automobiles – Étude de cas :
https://www.mdpi.com/2071-1050/13/22/12853</t>
  </si>
  <si>
    <t>Connaître et appliquer les fiches de données de sécurité (FDS) sections 6.2 et 7</t>
  </si>
  <si>
    <t>https://www.quickfds.com/</t>
  </si>
  <si>
    <t>Stocker correctement les produits chimiques</t>
  </si>
  <si>
    <t>50-300 €/cuve, 350 € par armoire</t>
  </si>
  <si>
    <t>Accident prevention</t>
  </si>
  <si>
    <t>• Les systèmes de rétention doivent être étanches et inertes vis-à-vis des produits, vides, propres et d'une capacité suffisante.
• Les matériaux de rétention doivent être en plastique pour les produits corrosifs et en métal pour les produits inflammables.
• Afin de garantir la compatibilité des produits, les produits d'une même famille doivent être stockés dans un réservoir dédié : (explosifs et comburants), (inflammables et combustibles), (acides corrosifs), (basiques corrosifs), (toxiques, nocifs, irritants et dangereux pour l'environnement).
• Les quantités de produits chimiques disponibles sur le lieu de travail doivent être réduites au strict nécessaire. Les récipients de produits ouverts doivent être refermés.
• Les récipients de produits chimiques sont étiquetés conformément à la réglementation en vigueur. Les étiquettes et les FDS sont rédigées dans la langue locale et cohérentes.</t>
  </si>
  <si>
    <t>Séparer physiquement les produits chimiques incompatibles</t>
  </si>
  <si>
    <t>Prolonger la durée de vie des équipements et acheter de manière responsable</t>
  </si>
  <si>
    <t>30% moins cher que le matériel neuf</t>
  </si>
  <si>
    <t>1. Extending the life of equipment as much as possible, favoring the purchase of eco-labelled equipment, from reuse and/or containing recycled materials are virtuous practices environmentally and economically.
2. Integrate environmental clauses from the beginning of the purchase project and know how to compare offers: ask for the carbon footprint at manufacturing and use (CFP sheets), favor modular and repairable equipment to allow the replacement of used or defective parts, long warranties and labeled equipment (TCO, EPEAT, Energy Star). It is also important to ensure a responsible end of life of this equipment: reuse, donations, WEEE management via an eco-organization, etc.</t>
  </si>
  <si>
    <t>Mettre en œuvre de bonnes pratiques d'impression</t>
  </si>
  <si>
    <t>Réduire le nombre d'imprimantes et de toners, la consommation d'électricité</t>
  </si>
  <si>
    <t>Favor shared multifunction printers, buy new or recycled paper certified Blue Angel or FSC, recondition used toners via a Social and Solidarity Economy actor, set printers to eco mode, print double-sided, digitize rather than print.</t>
  </si>
  <si>
    <t>Rationaliser l'utilisation et adopter les bons gestes au quotidien</t>
  </si>
  <si>
    <t>Réduction de la facture d'électricité</t>
  </si>
  <si>
    <t>1. Switching off screens and workstations in the evenings and at weekends to avoid leaving them on standby (gains +100 kWh/year), protection and maintenance of equipment, rational use of messaging and attachments and reduction in the volume of data stored.
2. Raise employees' awareness of environmental and social issues related to digital technology as well as best practices. This can take the form of internal awareness campaigns, workshops, documentation, events such as the Digital Cleanup Day, internal challenges (gaming), evolution of existing processes (5S of digital)...</t>
  </si>
  <si>
    <t>Application éco-concevable et choisissez un hébergeur écologique</t>
  </si>
  <si>
    <t>10-80% bull reduction</t>
  </si>
  <si>
    <t>1. Intégrer les bonnes pratiques d'éco-conception dès les premières étapes d'un projet informatique. Impliquer toutes les parties prenantes du projet.
2. Choisir un hébergeur écologique dès le début de l'appel d'offres afin de garantir le respect des exigences de performance et de sécurité.
3. Privilégier les fournisseurs signataires du Code de conduite européen pour les centres de données (CdC UE pour les centres de données).</t>
  </si>
  <si>
    <t>Nommer un responsable environnement interne</t>
  </si>
  <si>
    <t>50000 per year</t>
  </si>
  <si>
    <t>Prévient les amendes et les litiges</t>
  </si>
  <si>
    <t>Voir la description du poste dans les diapositives</t>
  </si>
  <si>
    <t>Mettre en commun les compétences avec d'autres acteurs de la même activité via un GIE</t>
  </si>
  <si>
    <t>S'appuyer sur la sous-traitance avec un volume annuel d'heures/jours</t>
  </si>
  <si>
    <t>Define a regulatory compliance plan</t>
  </si>
  <si>
    <t>Formaliser des actions concrètes : mettre en place un DPE, installer une Gestion Centralisée des Installations, installer un système de chauffage performant (COP&gt;4), acheter de l'énergie verte, renouveler le parc automobile avec des véhicules à faibles émissions, collecter les eaux de pluie et les traiter avant rejet dans le réseau extérieur, mener des mesures de réduction de la consommation d'eau, réduire la quantité de déchets, arrêter l'utilisation de pesticides, et « renaturer » certaines zones (ex : installation de haies favorisant la faune et la flore, etc.)...</t>
  </si>
  <si>
    <t>Établir un plan de réduction des consommations et des émissions (dont CO2)</t>
  </si>
  <si>
    <t>• Définir un plan de neutralité carbone en adéquation avec les exigences nationales ou européennes</t>
  </si>
  <si>
    <t>Définir des politiques de prévention et de contrôle des pollutions de l'eau, de l'air et des sols</t>
  </si>
  <si>
    <t>• La construction d’une feuille de route est un travail collégial et doit impliquer les salariés et les représentants du personnel intéressés par le sujet</t>
  </si>
  <si>
    <t>Définir des politiques de préservation de la biodiversité</t>
  </si>
  <si>
    <t>Réduire le suremballage et réutiliser les emballages</t>
  </si>
  <si>
    <t>1 tonne de déchets évitée permet d'économiser environ :
• 430 € for Hazardous Waste;
• 275 € for Non-Hazardous Waste
• 400 € for mixed non-hazardous waste (household type)</t>
  </si>
  <si>
    <t>1. Collaborer en amont (avec les fournisseurs) et en aval (avec les gestionnaires et les réseaux de déchets) sur les possibilités de réduction ou d'optimisation des emballages
• Identifier et supprimer les suremballages
• Réutiliser les emballages
• Régénération des solvants
• Circuits de réutilisation avec des fournisseurs locaux ou des prestataires de services de gestion des déchets
• Privilégier les emballages consignés tels que les barquettes thermoformées ou les bidons consignés
2. Utiliser des filières agréées au titre de la directive REP (directive européenne « Emballages » applicable en 2025), qui seront à coût nul pour le réseau commercial puisqu'elles seront financées par les fournisseurs de produits.
• Des frais de traitement pourraient être facturés en cas de non-respect des conditions des éco-organismes (par exemple, mélange de matériaux, pneus mal conditionnés (remplis d'eau ou endommagés, ou emballages dans la benne)).</t>
  </si>
  <si>
    <t>Réduire le papier grâce à la numérisation des processus</t>
  </si>
  <si>
    <t>Réduire les déchets souillés (absorbants, carton, protection des sols)</t>
  </si>
  <si>
    <t>Privilégier le vrac (huile, fontaines de nettoyage, etc.)</t>
  </si>
  <si>
    <t>Remplacer les installations enterrées (cuves, pompes, etc.) par des installations aériennes</t>
  </si>
  <si>
    <t>200 000 décontaminations</t>
  </si>
  <si>
    <t>1. Cesser l'utilisation de réservoirs et canalisations enterrés. Ils doivent être vidés, nettoyés et étanchéifiés. Si l'étanchéité est confirmée, les réservoirs seront neutralisés avec du béton maigre. Dans le cas contraire, un diagnostic de pollution des sols doit être réalisé et toute pollution constatée doit être traitée.
2. Installer des réservoirs et canalisations aériennes protégés par un système de rétention approprié équipé d'alarmes de niveau et de débordement.
1. Le bon fonctionnement des alarmes doit être vérifié périodiquement.
2. Pour les stations-service, effectuer des tests d'étanchéité et de fonctionnement du système de détection de fuites.
3. Pour les réservoirs enterrés des stations-service, une double paroi est requise, ainsi que des tests d'étanchéité et de bon fonctionnement des systèmes de détection de fuites.</t>
  </si>
  <si>
    <t>Vérifier et entretenir les stations-service et les séparateurs d'hydrocarbures</t>
  </si>
  <si>
    <t>201 000 décontaminations</t>
  </si>
  <si>
    <t>3. Réaliser des études pour connaître l’état de pollution des sols et des eaux souterraines</t>
  </si>
  <si>
    <t>Équiper les activités ou les sites à risques de moyens de prévention (alarmes, rétentions, sols étanches)</t>
  </si>
  <si>
    <t>202 000 décontaminations</t>
  </si>
  <si>
    <t>Vérifier et valider la conformité du réseau</t>
  </si>
  <si>
    <t>10000 excl hydrocarbon separator</t>
  </si>
  <si>
    <t>Les réseaux d'eaux usées et d'eaux pluviales susceptibles d'être pollués doivent être séparés 1 et raccordés à des séparateurs d'hydrocarbures correctement dimensionnés.</t>
  </si>
  <si>
    <t>Installer des séparateurs d'hydrocarbures adaptés dans les zones à risque</t>
  </si>
  <si>
    <t>Ces équipements doivent être nettoyés, rincés et récurés tous les six mois. Les prestataires de services doivent attester du bon état du séparateur à chaque utilisation.</t>
  </si>
  <si>
    <t>Surveiller les émissions polluantes dans les eaux rejetées</t>
  </si>
  <si>
    <t>1000-25000 per sample</t>
  </si>
  <si>
    <t>Conformément aux dispositions des autorisations administratives de rejet et aux règles et réglementations sanitaires en vigueur, les polluants présents dans les rejets aqueux avant leur raccordement doivent faire l'objet d'une autosurveillance par un organisme agréé. Les non-conformités détectées par ces analyses font l'objet d'un plan d'action.</t>
  </si>
  <si>
    <t>Communiquer sur la bonne utilisation des ressources en eau</t>
  </si>
  <si>
    <t>Une communication transparente sur l'utilisation de l'eau recyclée et le choix laissé au client de laver ou non son véhicule sont des gestes simples et vertueux qui valorisent un geste écologique, notamment en période de sécheresse.</t>
  </si>
  <si>
    <t>Installer un système de lavage avec recyclage (&gt;80% d'eau recyclée)</t>
  </si>
  <si>
    <t>100000-200000</t>
  </si>
  <si>
    <t>Consommation réduite de 70 à 80 %</t>
  </si>
  <si>
    <t>• Le système doit traiter l'eau récupérée (boues, séparateur d'hydrocarbures, oxygénation, centrifugation, filtration, etc.) pour garantir sa qualité. La désinfection biocide et l'oxygénation sont essentielles pour prévenir la prolifération bactérienne. Il est impératif de vérifier le niveau de biocide, l'absence de fuites et le bon fonctionnement.
Les cuves de prétraitement et de stockage doivent être nettoyées et désinfectées 2 à 4 fois par an.</t>
  </si>
  <si>
    <t>Définir et sécuriser le dosage des produits utilisés</t>
  </si>
  <si>
    <t>Afin d'éviter la surconsommation de produits chimiques et de réduire la pollution des eaux rejetées, les dosages des produits utilisés pour la préparation et le lavage des véhicules doivent être définis et sécurisés</t>
  </si>
  <si>
    <t>Proposer un devis alternatif basé sur les forfaits « Smart Repair »</t>
  </si>
  <si>
    <t>Utilisez les méthodes de réparation Smart Repair du Groupe Renault
- Peintures Ixell</t>
  </si>
  <si>
    <t>Communiquer les opérations et les tarifs associés aux assureurs et aux professionnels</t>
  </si>
  <si>
    <t>Systématiser l'offre « Smart Repair » pour la remise à neuf des véhicules d'occasion</t>
  </si>
  <si>
    <t>Promouvoir les offres et méthodes « Smart Repair » auprès des clients professionnels</t>
  </si>
  <si>
    <t>Proposer systématiquement un devis alternatif avec des pièces reconditionnées</t>
  </si>
  <si>
    <t>Conquérir une clientèle particulière, notamment pour les véhicules anciens ou les réparations « lourdes » où le coût des pièces et de la main d'œuvre est généralement conséquent</t>
  </si>
  <si>
    <t>L'offre « Échange Standard » est visible et disponible sur les principales familles de pièces mécaniques (moteurs, boîtes de vitesses, turbos, injecteurs, embrayages, démarreurs, transmissions, volants moteurs, alternateurs, compresseurs, etc.), pour les modèles thermiques et électriques (batteries de traction, moteur électrique et électronique de puissance) ainsi que pour le multimédia.
1. Vérifiez la disponibilité de la pièce reconditionnée dans la documentation et les outils de commande du Groupe Renault, de New Dialogys et de RPartStore.
2. Proposez-la systématiquement sur le devis lorsque l'offre de pièce reconditionnée existe.
3. Retournez les pièces usagées dites « Old Matter » en fin de démontage, afin d'alimenter le processus de reconditionnement des pièces « Échange Standard », conformément au processus de retour communiqué par Renault (disponible sur Renault.net).</t>
  </si>
  <si>
    <t>Communiquer les pièces/opérations et tarifs associés aux assureurs et aux professionnels</t>
  </si>
  <si>
    <t>Conquérir et/ou fidéliser les clients assureurs et professionnels en respectant leurs chartes : L'utilisation de pièces issues de l'économie circulaire devient une exigence pour les clients professionnels (jusqu'à 20 % des réparations confiées).</t>
  </si>
  <si>
    <t>Systématiser l'offre de remise à neuf des voitures d'occasion</t>
  </si>
  <si>
    <t>Maintenez la rentabilité de vos pièces (marge d'échange standard préservée + objectif pièces détachées atteint) : proposez une pièce moins chère plutôt qu'une remise au client. (Ex. : pour le moteur R9M : le prix client d'une pièce reconditionnée est de -30 % par rapport à une pièce neuve avec une marge multipliée par 1,5 en valeur)</t>
  </si>
  <si>
    <t>Associer la proposition aux campagnes de pré-inspection technique</t>
  </si>
  <si>
    <t>L'âge moyen du parc automobile augmente en Europe : davantage de clients potentiels concernés et d'EIV évités !</t>
  </si>
  <si>
    <t>Proposer le service de réparation de batteries de traction ou une batterie reconditionnée en cas de panne</t>
  </si>
  <si>
    <t>Utiliser des solutions de réparation de batteries de traction pour réduire les coûts de réparation et sauver les véhicules économiquement irréparables, et ainsi générer de l'activité en atelier, en mécanique et en carrosserie, tout en garantissant la satisfaction et la fidélisation des clients de véhicules électriques.
• En cas de remplacement de batterie, proposer une batterie reconditionnée est une solution adaptée à la valeur résiduelle des véhicules, grâce aux différents niveaux d'« État de Santé » (SOH) à un prix dégressif compétitif.
• En sauvant les véhicules, sécuriser l'activité d'entretien liée à ces véhicules à long terme.
• Préserver sa marge en appliquant les barèmes des assureurs définis avec le constructeur.</t>
  </si>
  <si>
    <t>1. Appliquer les Diagnostics guidés et les Méthodes de réparation des batteries de traction des véhicules électriques qui décrivent les opérations à suivre dans les Nouveaux Dialogues / Diagnostics assistés.
2. Selon le cas et les autorisations, faire effectuer la réparation en atelier ou dans un Centre de réparation de batteries.
3. Quantifier et facturer les réparations à l'aide des barèmes disponibles sur Renault.net ou MPE (Mechanical Package Devis).
Lorsque la réparation de la batterie de traction est techniquement impossible ou que les coûts et délais associés ne sont pas acceptables par le client, l'offre de batterie reconditionnée constitue une alternative.</t>
  </si>
  <si>
    <t>Proposer une batterie reconditionnée en cas de sinistre</t>
  </si>
  <si>
    <t>1. L'offre est disponible dans la documentation et les outils de commande du Groupe Renault, de New Dialogys et de RPartStore. La commande de batterie est soumise à un processus spécifique, soumis à validation du constructeur.</t>
  </si>
  <si>
    <t>Afficher la possibilité pour le client d'utiliser les pièces réutilisées</t>
  </si>
  <si>
    <t>Grâce au prix de la pièce d'occasion (environ 50 % du prix de la pièce neuve), générez une conquête et une fidélisation de clients particuliers possédant des véhicules de plus de 10 ans.Les pièces d'occasion constituent également une solution en cas d'indisponibilité de pièces (véhicules anciens toutes marques).</t>
  </si>
  <si>
    <t>1. Informer le client de l'existence de l'offre de pièces de réemploi, notamment par affichage (mailing ciblé / campagne de communication pour les véhicules de plus de 10 ans).
2. Cibler les propriétaires de véhicules de plus de 10 ans par une campagne de sensibilisation.
Exemple en France :
L'offre de pièces de réemploi est proposée sur la plupart des familles de pièces. Son utilisation est particulièrement recommandée pour les pièces d'habillage (capot, ailes, optiques, etc.).
3. Rechercher l'offre de pièces de réemploi sur le portail SAO (Alternative Used Solution), visible dans RPartStore et accessible depuis les outils Renault Group New Dialogys et Renault.net, pour vérifier la disponibilité des pièces et les réserver (ordre inverse : nous vérifions d'abord, puis proposons).
4. Lorsque la pièce est disponible, proposer un devis avec une pièce de réemploi et recueillir l'accord du client pour son utilisation. Proposer un devis avec des pièces de réemploi, puis, après accord du client, passer commande sur SAO.
Autres pays :
3. Établir un partenariat avec un fournisseur local de pièces de réemploi.</t>
  </si>
  <si>
    <t>Sécuriser les entrées des assureurs et les flottes d'ateliers en répondant à leurs exigences d'utilisation de pièces de l'Economie Circulaire (avec des objectifs pouvant atteindre 20% des dossiers de réparation)</t>
  </si>
  <si>
    <t>Générez des affaires d'assurance supplémentaires liées à la réparation des véhicules économiquement irréparables.
Devis comparatif à l'appui, valorisation des effectifs liés à la recherche et à la remise en état éventuelle pour préserver votre marge.</t>
  </si>
  <si>
    <t>Proposer la pièce réutilisée aux clients disposant de flottes anciennes ou financièrement limitées</t>
  </si>
  <si>
    <t>Faites le devis avec la solution de réparation pour les véhicules &gt; 5 ans, y compris les autres marques</t>
  </si>
  <si>
    <t>• Cost of the part 2 to 3 times cheaper than replacement
• Margin preserved</t>
  </si>
  <si>
    <t>1. Inform customers of existence of repair offer for electronic parts
2. Check that there is a repair solution in the event of a breakage on the electronic part.
3. Use the ReparLab electronic parts repair service, especially for infotainment systems, calculators, dashboards, screens, electronic boxes
4. Check the feasibility and price of the repair on the dedicated ReparLab portal available in the Renault Group New Dialogys and RPartStore documentation and ordering tools
5. Use existing electronic parts repair solutions to reduce customer quotes, especially for vehicles that are more than 5 years old (2 to 3 times cheaper than replacing them with a part)
6. Secure the time it takes to return the vehicle within a week
7. Send the part according to the shipping instructions for repair within 3-5 days</t>
  </si>
  <si>
    <t>Communiquer les pièces/opérations électroniques et les tarifs associés aux assureurs et aux professionnels</t>
  </si>
  <si>
    <t>Systématiser l'utilisation pour la remise à neuf des voitures électriques d'occasion</t>
  </si>
  <si>
    <t>Appliquer le diagnostic à distance pour 100% des véhicules concernés</t>
  </si>
  <si>
    <t>Gagnez en productivité grâce au diagnostic à distance (environ 15-20 min / véhicule)</t>
  </si>
  <si>
    <t>• Utiliser le diagnostic à distance pour tous les véhicules concernés dès que possible, en prévision de la réception des véhicules.
• Véhicules concernés par le diagnostic à distance : 100 % des véhicules OpenR-link équipés d'écrans, soit une flotte de 900 000 véhicules en 2024 et plus de 2 millions d'ici fin 2025.
• Aucun nouvel outil de diagnostic n'est nécessaire.</t>
  </si>
  <si>
    <t>Anticiper l'accueil des clients et réduire les doubles visites en atelier</t>
  </si>
  <si>
    <t>• Meilleure maîtrise de la charge de travail de votre atelier : Gagnez des créneaux de rendez-vous disponibles pour traiter davantage d'entrées en atelier.
• Gagnez en efficacité en anticipant la commande des bonnes pièces grâce à la connectivité du véhicule.
• Bénéficiez de l'avantage concurrentiel du réseau constructeur lié à la connectivité, qui contribue à fidéliser vos clients.</t>
  </si>
  <si>
    <t>Adopter de nouvelles fonctionnalités liées à la connectivité des véhicules dans les outils existants (Digital Solution Platform, New Dialogys Diag remote &amp; Smart maintenance, Digital care service, ICM) et processus (anticipation de l'acceptation des véhicules)</t>
  </si>
  <si>
    <t>Proposer des solutions de mobilité alternatives au véhicule de courtoisie : transports en commun, vélo, covoiturage, etc.</t>
  </si>
  <si>
    <t>La solution de mobilité urbaine est moins chère qu'un véhicule de remplacement</t>
  </si>
  <si>
    <t>• Proposer des solutions de mobilité alternatives à moindre impact environnemental que le véhicule de courtoisie : transports en commun, vélo, covoiturage, etc.</t>
  </si>
  <si>
    <t>Véhicules du marché, qui sont reconditionnés par la direction nationale, selon les normes « Réfractaire Certifié »</t>
  </si>
  <si>
    <t>Valorisation potentielle de +3 à 5 % sur le prix de vente final
Réduction du temps de rénovation</t>
  </si>
  <si>
    <t>Pour choisir entre les différentes solutions disponibles, il est nécessaire d'établir un business plan qui permettra de vérifier la viabilité du projet, d'ajuster les paramètres, de mesurer la rentabilité et ainsi de prendre la décision finale quant au format de la structure.
1. Vérifier l'adoption du programme « Refactory Certified » par la direction nationale des véhicules d'occasion du pays.
2. Étudier vos besoins avec la direction nationale / Groupe Renault.
3. Identifier le centre ou le partenaire de reconditionnement éligible.
4. Dimensionner les équipes en fonction du nombre de véhicules d'occasion à reconditionner chaque année.
5. Estimer l'investissement matériel (pont, boîtes à outils mécaniques, démonte-pneus, etc.).
6. Définir l'investissement immobilier (bâtiments, parking, aire de chargement, zone de collecte des déchets, espaces verts, etc.).
7. Auditer les processus définis par le cahier des charges relatif au programme « Refactory Certified » et la promesse client envisagée.</t>
  </si>
  <si>
    <t>Adopt “Refactory Certified" standards and have your reconditioning center certified</t>
  </si>
  <si>
    <t>Confiez la remise en état de vos véhicules à un partenaire de confiance certifié par la direction nationale</t>
  </si>
  <si>
    <t>Optimisation du parcours et du chargement des véhicules de livraison</t>
  </si>
  <si>
    <t>• Réduction des coûts de transport au coup par coup grâce à l'optimisation du taux de chargement : gain potentiel = réduction d'une ou deux tournées par jour !
• Réduire la durée d'un trajet de navette de bout en bout permet d'ajouter une tournée par jour de pointe !
• Améliorer le service client• TCO of a low-emission vehicle &lt; TCO of a combustion vehicle (consumption and maintenance)</t>
  </si>
  <si>
    <t>Cas de services propres
1. Planifier l'itinéraire de manière à ce qu'il soit le plus logique possible dans l'ordre des points livrés et utiliser un logiciel de planification (kilométrage minimum parcouru).
2. Vérifier la disponibilité d'une pièce entre deux sites : utiliser la navette pour livrer la pièce de rechange du point A au point B (réduction des allers-retours).
3. En cas de navette peu chargée
• Charger les pièces à livrer à J+1 ou reporter la livraison à la navette suivante si possible.
• Pour une livraison urgente : utiliser un véhicule électrique plus petit : Kangoo ZE, Bento, etc</t>
  </si>
  <si>
    <t>Livraison par véhicules à faibles émissions</t>
  </si>
  <si>
    <t>Optimisation de la fréquence des navettes en fonction des quantités de livraison attendues</t>
  </si>
  <si>
    <t>Collecte par le service logistique après-vente, l'éco-organisme local mandaté ou le recycleur agréé local</t>
  </si>
  <si>
    <t>• Le recyclage n'est pas à la charge du concessionnaire (*), ce qui signifie qu'il bénéficie d'un service du Groupe Renault équivalent à un coût supérieur à 1 000 € pour une batterie de traction électrique complète et à 400 € pour une batterie de traction hybride. Ce coût moyen de prise en charge comprend l'enlèvement, le transport et le recyclage.
• L'envoi des batteries à Renault pour recyclage représente un coût d'autant plus important que la croissance du parc de véhicules électriques devrait être exponentielle.
Remarque : le taux de recyclage des matériaux est de 63 %.</t>
  </si>
  <si>
    <t>1. Application du diagnostic guidé de la batterie de traction disponible sur New Dialogys
2. Décision de recyclage ou de réparation après confirmation du résultat du diagnostic par la Techline.
• Pour une batterie à recycler : application des instructions de la note « Fiche de fin de vie pour véhicule électrifié et recyclage des batteries de traction Li-ion » disponible sur New Dialogys.
3. Collecte de la batterie de traction emballée par le partenaire recycleur du pays.</t>
  </si>
  <si>
    <t>Envoyer les Véhicules Hors d'Usage (VHU) au réseau de centres VHU agréés par le Groupe Renault dirigé par Indra (FR) ou un éco-organisme choisi par la direction du pays</t>
  </si>
  <si>
    <t>110-130 par véhicule</t>
  </si>
  <si>
    <t>Exemple pour la France :
1. Le réseau sollicite l’organisme agréé par le Groupe Renault, INDRA, pour la reprise de l’ensemble des VHU de ses activités VN, VO et VAF.
2. Un site spécifique est mis à disposition par le Groupe Renault pour gérer le processus de collecte et la traçabilité obligatoire de la gestion de fin de vie du véhicule : Connect’car
• Se connecter au site web « Connect’car »
• Saisir les informations administratives du VHU et confirmer la demande de prise en charge
• La coordination de l’enlèvement est ensuite organisée entre l’organisme et le réseau.
3. Le site « Conect’car » permet une traçabilité à tout moment pour le réseau, qui pourra ainsi accéder facilement aux données administratives clés (certificats de destruction, etc.).</t>
  </si>
  <si>
    <t>Sustainable Dealer - Best Practice Implementation Timeline</t>
  </si>
  <si>
    <t>Starting date:</t>
  </si>
  <si>
    <t>Short-term</t>
  </si>
  <si>
    <t>Medium - term phase</t>
  </si>
  <si>
    <t>Long-term phase</t>
  </si>
  <si>
    <t>ID</t>
  </si>
  <si>
    <t>Best Practice</t>
  </si>
  <si>
    <t>Priority Score</t>
  </si>
  <si>
    <t>Implementation Phase</t>
  </si>
  <si>
    <t>Start Date</t>
  </si>
  <si>
    <t>End Date</t>
  </si>
  <si>
    <t>MONTHS</t>
  </si>
  <si>
    <t>Actions simples pour réduire la consommation d'énergie</t>
  </si>
  <si>
    <t>Installer un système de surveillance et d'alerte sur la consommation d'énergie</t>
  </si>
  <si>
    <t>Insert</t>
  </si>
  <si>
    <t>Installer un système de surveillance et d'alerte sur la consommation d'eau</t>
  </si>
  <si>
    <t>Installer des sanitaires économes en eau</t>
  </si>
  <si>
    <t>Optimiser l'orientation du site</t>
  </si>
  <si>
    <t>Intégrer des matériaux économes en eau dans la conception des bâtiments</t>
  </si>
  <si>
    <t>Optimiser les systèmes de chauffage et/ou de climatisation</t>
  </si>
  <si>
    <t xml:space="preserve">Installer un GTB </t>
  </si>
  <si>
    <t xml:space="preserve">Optimiser le sustème de ventilation </t>
  </si>
  <si>
    <t>Remplacer les systèmes CVC par des équipements performants</t>
  </si>
  <si>
    <t>Réduire les déperditions thermiques des bâtiments</t>
  </si>
  <si>
    <t>Opter pour les énergies renouvelables</t>
  </si>
  <si>
    <t>Étudier l'opportunité d'installer des panneaux photovoltaïques</t>
  </si>
  <si>
    <t>Réduire la consommation d'eau</t>
  </si>
  <si>
    <t>Optimiser l'organisation pour limiter l'empreinte écologique</t>
  </si>
  <si>
    <t>Sensibiliser aux fondamentaux environnementaux</t>
  </si>
  <si>
    <t>Trier les déchets</t>
  </si>
  <si>
    <t>Recycler et valoriser les déchets</t>
  </si>
  <si>
    <t>Évaluer régulièrement l'impact environnemental du site</t>
  </si>
  <si>
    <t>Assurer une gestion sûre des produits chimiques</t>
  </si>
  <si>
    <t>Adopter une informatique verte</t>
  </si>
  <si>
    <t>Nommer un responsable environnement</t>
  </si>
  <si>
    <t>Établir une feuille de route environnementale</t>
  </si>
  <si>
    <t>Réduire la quantité de déchets produits</t>
  </si>
  <si>
    <t>Prévenir la pollution des sols</t>
  </si>
  <si>
    <t>Prévenir la pollution de l'eau</t>
  </si>
  <si>
    <t>Optimiser les opérations de lavage des véhicules</t>
  </si>
  <si>
    <t>Développer la « réparation intelligente »</t>
  </si>
  <si>
    <t>Proposer des pièces reconditionnées</t>
  </si>
  <si>
    <t>Service de réparation de batteries de traction et batteries reconditionnées</t>
  </si>
  <si>
    <t>Proposer des pièces réutilisées</t>
  </si>
  <si>
    <t>Proposer un service de réparation de composants électroniques</t>
  </si>
  <si>
    <t>Mettre en place le diagnostic à distance et limiter les déplacements des clients</t>
  </si>
  <si>
    <t>Adopter le programme « Refactory Certified »</t>
  </si>
  <si>
    <t>Fournir des pièces détachées à faible impact sur les émissions de CO2</t>
  </si>
  <si>
    <t>Recycler les batteries de traction automobiles en fin de vie</t>
  </si>
  <si>
    <t>Optimiser la gestion des véhicules en fin de vie</t>
  </si>
  <si>
    <t>Number</t>
  </si>
  <si>
    <t>Best practice (Buildings, Processes, Business)</t>
  </si>
  <si>
    <t>Development</t>
  </si>
  <si>
    <t>Quick Win</t>
  </si>
  <si>
    <t>ROI</t>
  </si>
  <si>
    <t>Environmental</t>
  </si>
  <si>
    <t>Regulatory</t>
  </si>
  <si>
    <t>Client satisfaction</t>
  </si>
  <si>
    <t>Score</t>
  </si>
  <si>
    <t>Renovation/new</t>
  </si>
  <si>
    <t>Impacts</t>
  </si>
  <si>
    <t>Interest</t>
  </si>
  <si>
    <t>Basic</t>
  </si>
  <si>
    <t>Yes</t>
  </si>
  <si>
    <t>N/A</t>
  </si>
  <si>
    <t>Réduction des déchets
Empreinte carbone du site
Préservation des ressources
Promotion de l'économie circulaire</t>
  </si>
  <si>
    <t>• Recyclage des déchets
• Valorisation des matières non recyclables
• Promotion de l'économie circulaire
• Préservation des ressources naturelles</t>
  </si>
  <si>
    <t>Advanced</t>
  </si>
  <si>
    <t>No</t>
  </si>
  <si>
    <t>Rénovation/Neuf</t>
  </si>
  <si>
    <t>Consommation d'énergie
Empreinte carbone du site</t>
  </si>
  <si>
    <t>• Réduction de la consommation énergétique liée au chauffage et à la climatisation
• Réduction des émissions de CO2 du site
• Amélioration du confort des occupants</t>
  </si>
  <si>
    <t>Sensibiliser aux fondamentaux de l'environnement</t>
  </si>
  <si>
    <t>Consommation : eau, énergie, matières premières Prévention de la pollution de l'eau, de l'air et/ou du sol Promotion de l'économie circulaire Gestion des risques chimiques</t>
  </si>
  <si>
    <t>• Renforcement de l'engagement des équipes
• Adoption des meilleures pratiques environnementales
• Connaissance des enjeux d'une concession en matière de : gestion des déchets, consommation et rejet d'eau, prévention de la pollution des sols, gestion de l'énergie, installations classées (ICPE), émissions atmosphériques, nuisances sonores, etc.</t>
  </si>
  <si>
    <t>Optimisation des ressources
Prévention de la pollution de l'eau, de l'air et/ou des sols</t>
  </si>
  <si>
    <t>• Fixation d'objectifs clairs et mesurables
• Priorisation des actions à mettre en œuvre
• Suivi des progrès
• Réduction des coûts opérationnels
• Amélioration de l'image grâce à un engagement public dans une démarche de développement durable</t>
  </si>
  <si>
    <t>Develop 'Smart Repair'</t>
  </si>
  <si>
    <t>CO2 emissions
Waste reduction
Circular economy promotion</t>
  </si>
  <si>
    <t>• Business workshop development
• Repair rather than replacement of a part
• Reduction in the cost of the repair
• Reduced environmental impacts
• Promoting the circular economy</t>
  </si>
  <si>
    <t>Offer remanufactured parts</t>
  </si>
  <si>
    <t>• Mechanical workshop business development
• Lower costs - More competitive prices than new parts
• Environmental impact reduction
• Responding to professional requirements</t>
  </si>
  <si>
    <t>Offer traction battery repair service and the offer of reconditioned batteries</t>
  </si>
  <si>
    <t>• Save vehicles that would be economically irreparable with a battery that has been replaced as new by offering a traction battery repair or a reconditioned battery</t>
  </si>
  <si>
    <t>Offer reused parts</t>
  </si>
  <si>
    <t>• Business workshop development
• Most economical and ecological solution
• Offering a competitive and affordable offer to repair an older vehicle</t>
  </si>
  <si>
    <t>Offer the repair service for electronic parts</t>
  </si>
  <si>
    <t>• Business workshop development
• Repair rather than replacement of a damaged or defective part
• Repair cost reduction
• Reduced environmental impacts
• Circular economy promotion
• Repair is particularly effective for electronic parts</t>
  </si>
  <si>
    <t>Apply remote diagnosis and limit customer travel</t>
  </si>
  <si>
    <t>CO2 emissions
Air pollution prevention</t>
  </si>
  <si>
    <t>• Improved Efficiency of breakdowns resolution
• Limiting customer travel
• Reduction of CO2 emissions</t>
  </si>
  <si>
    <t>Opt for renewable energies</t>
  </si>
  <si>
    <t>Renovation/New</t>
  </si>
  <si>
    <t>Energy consumption
Site carbon footprint</t>
  </si>
  <si>
    <t>• Environmental footprint reduction
• Energy costs reduction
• Clean and sustainable energy sources use</t>
  </si>
  <si>
    <t>Study the opportunity to install photovoltaic panels</t>
  </si>
  <si>
    <t>Site Carbon Footprint
Unused space optimization
Spaces waterproofing</t>
  </si>
  <si>
    <t>• Energy costs reduction
• CO2 emissions reduction
• Brand image strengthening
• Revenue generation through the resale of electricity
• Sun protection of exposed vehicles</t>
  </si>
  <si>
    <t>Reduce the amount of produced waste</t>
  </si>
  <si>
    <t>Waste reduction
Site carbon footprint
Resource preservation</t>
  </si>
  <si>
    <t>• Waste volume reduction
• Environmental impacts (soil, air, water, ecosystems) reduction
• Waste management, transport and disposal costs
• Brand image improvement (responsible actor)</t>
  </si>
  <si>
    <t>Prevent soil pollution</t>
  </si>
  <si>
    <t>Soil pollution prevention
Chemical risk managment
Space permeabilitzation</t>
  </si>
  <si>
    <t>• Soil and groundwater conservation
• Avoidance of soil remediation costs
• Guarantee of the value of the assets.</t>
  </si>
  <si>
    <t>Adopt the "Refactory Certified" Program</t>
  </si>
  <si>
    <t>Circular economy promotion
Site carbon fotoprint
Resoures preservation</t>
  </si>
  <si>
    <t>• Cost control and refurbishment time
• Attracting new customers who are sensitive to the circular economy
• Fairer valuation of the selling prices of reconditioned vehicles</t>
  </si>
  <si>
    <t>Sort Waste</t>
  </si>
  <si>
    <t>Waste reduction
Site carbon footprint
Resources preservation
Biodiversity preservation</t>
  </si>
  <si>
    <t>• Cost reduction
• Minimization of waste treated by expensive treatments (Non-Hazardous Mixed Waste and Hazardous Waste)
• Waste resale gains optimization
• Attraction of a clientele concerned about the environment and
increasingly accustomed to respecting sorting at home</t>
  </si>
  <si>
    <t>Regularly assess the environmental impact of the site</t>
  </si>
  <si>
    <t>Consumption: water, energy, raw materials
Prevention of water, air and/or soil pollution</t>
  </si>
  <si>
    <t>• Pollution sources identification
• Progress measurement
• Assistance in the construction of the action plan
• Energy consumption and resources optimization
• Operational costs reduction
• Improved brand image
• Anticipation of future environmental risks
• Strengthening the commitment to sustainable development</t>
  </si>
  <si>
    <t>Ensure safe chemical management</t>
  </si>
  <si>
    <t>Chemical Risk Management
Prevention of water, air and/or soil pollution</t>
  </si>
  <si>
    <t>• Prevention of accidents (including fires) and pollution
• Protection of the health and safety of employees
• Reduced risk of administrative and criminal prosecution</t>
  </si>
  <si>
    <t>Appoint an environmental manager</t>
  </si>
  <si>
    <t>Resource optimization
Prevention of water, air and/or soil pollution</t>
  </si>
  <si>
    <t>• Structure and effective management of ecological actions
• Strengthening the brand image as a committed player
• Improved environmental performance
• Motivation of teams around a sustainable and coherent approach</t>
  </si>
  <si>
    <t>Optimize end-of-life vehicle management</t>
  </si>
  <si>
    <t>CO2 emissions
Resource preservation
Circular economy promotion</t>
  </si>
  <si>
    <t>• Facilitating End-of-Life Vehicles Collection
• Participation in the recovery of recyclable materials
• Simplification of administrative procedures via a reliable and supervised process with traceability at all times
• Strengthening the ecological image</t>
  </si>
  <si>
    <t>Install a monitoring and alerting system on energy consumption</t>
  </si>
  <si>
    <t>• Rapid detection of consumption anomalies
• Resource utilization optimization
• Electricity bill reduction
• Energy consumption reduction through energy management</t>
  </si>
  <si>
    <t>Optimize ventilation system</t>
  </si>
  <si>
    <t>• Ventilation-related energy consumption reduction
• Site CO2 emissions reduction
• Indoor air quality improvement in ventilated rooms
• Occupant comfort improvement.</t>
  </si>
  <si>
    <t>Optimize organization to limit footprint</t>
  </si>
  <si>
    <t>CO2 emission
Noise pollution
Site carbon footprint
Circular economy promotion</t>
  </si>
  <si>
    <t>• Gain of m² during design of the building
• New construction avoidance during renovation
• Available space maximization
• Operational costs reduction
• Logistics efficiency improvement</t>
  </si>
  <si>
    <t>Prevent water pollution</t>
  </si>
  <si>
    <t>Water pollution prevention
Soil pollution prevention</t>
  </si>
  <si>
    <t>• Maintaining the brand image
• Reduction of pollution (filtration of pollutants via hydrocarbon separators on the site's networks and ensuring the pre-treatment of contaminated water before discharge)</t>
  </si>
  <si>
    <t>Deliver spare parts with less impacts on CO2 emission</t>
  </si>
  <si>
    <t>• Reducing CO2 emissions from last-mile delivery
• Optimization of routes and unit emissions
• Reducing delivery costs
• Strengthening brand image with an ecological commitment to less carbon-intensive mobility</t>
  </si>
  <si>
    <t>Recycle end-of-life automotive traction batteries</t>
  </si>
  <si>
    <t>Circular economy promotion
Resoures preservation
Water, air / soil pollution prevention</t>
  </si>
  <si>
    <t>• Avoidance of waste management costs
• Compliance with environmental regulations
• Improved brand image</t>
  </si>
  <si>
    <t>Adopt simple actions to reduce energy consumption</t>
  </si>
  <si>
    <t>Renovation</t>
  </si>
  <si>
    <t>Energy consumption</t>
  </si>
  <si>
    <t>• Resource utilization optimization
• Energy consumption reduction
• Electricity bill reduction</t>
  </si>
  <si>
    <t>Optimize site orientiation</t>
  </si>
  <si>
    <t>New</t>
  </si>
  <si>
    <t>• Indoor temperature and brightness optimization
• Energy bills reduction</t>
  </si>
  <si>
    <t>Install a BMS</t>
  </si>
  <si>
    <t>• Resource utilization optimization
• Electricity bill reduction
• Energy consumption reduction through energy management</t>
  </si>
  <si>
    <t>Replace heating and airco systems with high-performance equipement</t>
  </si>
  <si>
    <t>• Energy consumption related to heating and/or air conditioning reduction
• Site CO2 emissions reduction
• Occupant comfort improvement</t>
  </si>
  <si>
    <t>Reduce water consumption</t>
  </si>
  <si>
    <t>Water Consumption
Drought anticipation
Resource preservation</t>
  </si>
  <si>
    <t>• Activities environmental impact reduction
• Site’s image improvement
• Business continuity during drought periods</t>
  </si>
  <si>
    <t>Integrate efficient materials into building design</t>
  </si>
  <si>
    <t>CO2 emission
Circular economy promotion</t>
  </si>
  <si>
    <t>• Building's carbon footprint limitation
• Energy insulation improvement
• Operating costs reduction
• Employee well-being improvement
• Eco-responsible image with clients promotion</t>
  </si>
  <si>
    <t>Reduce heat loss from buildings</t>
  </si>
  <si>
    <t>Embrace Green IT</t>
  </si>
  <si>
    <t>Resource Preservation
Energy Consumption
Circular Economy Promotion
Site carbon footprint</t>
  </si>
  <si>
    <t>• Equipment fleet rationalization
• Power consumption reduction 
• Site CO2 emissions reduction</t>
  </si>
  <si>
    <t>Optimize vehicle washing operations</t>
  </si>
  <si>
    <t>Water consumption
Prevention of water pollution
Drought anticipation
Noise pollution</t>
  </si>
  <si>
    <t>• Reduction of water consumption of the washing activity
• Moderation of environmental impacts related to the use of products
• Continue to wash vehicles under optimized ecological conditions
• Limitation of noise generated by washing activity</t>
  </si>
  <si>
    <t>Install a monitoring and alerting system on water consumption</t>
  </si>
  <si>
    <t>Water Consumption</t>
  </si>
  <si>
    <t>• Rapid detection of consumption anomalies
• Resource utilization optimization
• Water bill reduction</t>
  </si>
  <si>
    <t>Install water-efficient sanitary facilities</t>
  </si>
  <si>
    <t>Water Consumption
Prevention of water pollution
Energy consumption</t>
  </si>
  <si>
    <t>• Water consumption reduction
• Resourve utilization optimization
• Water bills reduction
• Brand image improvement with customers and employees</t>
  </si>
  <si>
    <t>Nr.</t>
  </si>
  <si>
    <t>Solution name</t>
  </si>
  <si>
    <t>Implementation Interest</t>
  </si>
  <si>
    <t>Score 1</t>
  </si>
  <si>
    <t>Score 2</t>
  </si>
  <si>
    <t>Score 3 - Ease of implementation</t>
  </si>
  <si>
    <t>General solution Score - 2 factors</t>
  </si>
  <si>
    <t>Solution score - 3 factors</t>
  </si>
  <si>
    <t>Helper cells - 1</t>
  </si>
  <si>
    <t>Helper cells 2</t>
  </si>
  <si>
    <t>Best Practice Score - Excluding 0 scores</t>
  </si>
  <si>
    <t>Best Practice Score - Excluding 0 scores - 3 scores</t>
  </si>
  <si>
    <t>Best Practice Score</t>
  </si>
  <si>
    <t>Note</t>
  </si>
  <si>
    <t>1.2</t>
  </si>
  <si>
    <t>1.3</t>
  </si>
  <si>
    <t>1.4</t>
  </si>
  <si>
    <t>1.5</t>
  </si>
  <si>
    <t>1.6</t>
  </si>
  <si>
    <t>1.7</t>
  </si>
  <si>
    <t>1.8</t>
  </si>
  <si>
    <t>1.9</t>
  </si>
  <si>
    <t>2.1</t>
  </si>
  <si>
    <t>3.1</t>
  </si>
  <si>
    <t>3.2</t>
  </si>
  <si>
    <t>4.1</t>
  </si>
  <si>
    <t>4.2</t>
  </si>
  <si>
    <t>4.3</t>
  </si>
  <si>
    <t>5.1</t>
  </si>
  <si>
    <t>5.2</t>
  </si>
  <si>
    <t>6.1</t>
  </si>
  <si>
    <t>6.2</t>
  </si>
  <si>
    <t>6.3</t>
  </si>
  <si>
    <t>7.1</t>
  </si>
  <si>
    <t>7.2</t>
  </si>
  <si>
    <t>8.1</t>
  </si>
  <si>
    <t>9.1</t>
  </si>
  <si>
    <t>9.2</t>
  </si>
  <si>
    <t>9.3</t>
  </si>
  <si>
    <t>10.1</t>
  </si>
  <si>
    <t>10.2</t>
  </si>
  <si>
    <t>11.1</t>
  </si>
  <si>
    <t>11.2</t>
  </si>
  <si>
    <t>11.3</t>
  </si>
  <si>
    <t>12.1</t>
  </si>
  <si>
    <t>12.2</t>
  </si>
  <si>
    <t>12.3</t>
  </si>
  <si>
    <t>13.1</t>
  </si>
  <si>
    <t>13.2</t>
  </si>
  <si>
    <t>14.1</t>
  </si>
  <si>
    <t>14.2</t>
  </si>
  <si>
    <t>15.1</t>
  </si>
  <si>
    <t>15.2</t>
  </si>
  <si>
    <t>15.3</t>
  </si>
  <si>
    <t>16.1</t>
  </si>
  <si>
    <t>16.2</t>
  </si>
  <si>
    <t>16.3</t>
  </si>
  <si>
    <t>17.1</t>
  </si>
  <si>
    <t>17.2</t>
  </si>
  <si>
    <t>17.3</t>
  </si>
  <si>
    <t>17.4</t>
  </si>
  <si>
    <t>18.1</t>
  </si>
  <si>
    <t>18.2</t>
  </si>
  <si>
    <t>18.3</t>
  </si>
  <si>
    <t>18.4</t>
  </si>
  <si>
    <t>19.1</t>
  </si>
  <si>
    <t>19.2</t>
  </si>
  <si>
    <t>20.1</t>
  </si>
  <si>
    <t>20.2</t>
  </si>
  <si>
    <t>20.3</t>
  </si>
  <si>
    <t>21.1</t>
  </si>
  <si>
    <t>21.2</t>
  </si>
  <si>
    <t>21.3</t>
  </si>
  <si>
    <t>21.4</t>
  </si>
  <si>
    <t>22.1</t>
  </si>
  <si>
    <t>22.2</t>
  </si>
  <si>
    <t>22.3</t>
  </si>
  <si>
    <t>23.1</t>
  </si>
  <si>
    <t>23.2</t>
  </si>
  <si>
    <t>23.3</t>
  </si>
  <si>
    <t>23.4</t>
  </si>
  <si>
    <t>24.1</t>
  </si>
  <si>
    <t>24.2</t>
  </si>
  <si>
    <t>24.3</t>
  </si>
  <si>
    <t>24.4</t>
  </si>
  <si>
    <t>25.1</t>
  </si>
  <si>
    <t>25.2</t>
  </si>
  <si>
    <t>25.3</t>
  </si>
  <si>
    <t>26.1</t>
  </si>
  <si>
    <t>26.2</t>
  </si>
  <si>
    <t>26.3</t>
  </si>
  <si>
    <t>27.1</t>
  </si>
  <si>
    <t>27.2</t>
  </si>
  <si>
    <t>27.3</t>
  </si>
  <si>
    <t>28.1</t>
  </si>
  <si>
    <t>28.2</t>
  </si>
  <si>
    <t>28.3</t>
  </si>
  <si>
    <t>28.4</t>
  </si>
  <si>
    <t>29.1</t>
  </si>
  <si>
    <t>29.2</t>
  </si>
  <si>
    <t>29.3</t>
  </si>
  <si>
    <t>29.4</t>
  </si>
  <si>
    <t>30.1</t>
  </si>
  <si>
    <t>30.2</t>
  </si>
  <si>
    <t>31.1</t>
  </si>
  <si>
    <t>31.2</t>
  </si>
  <si>
    <t>31.3</t>
  </si>
  <si>
    <t>31.4</t>
  </si>
  <si>
    <t>32.1</t>
  </si>
  <si>
    <t>32.2</t>
  </si>
  <si>
    <t>32.3</t>
  </si>
  <si>
    <t>33.1</t>
  </si>
  <si>
    <t>33.2</t>
  </si>
  <si>
    <t>33.3</t>
  </si>
  <si>
    <t>34.1</t>
  </si>
  <si>
    <t>34.2</t>
  </si>
  <si>
    <t>34.3</t>
  </si>
  <si>
    <t>35.1</t>
  </si>
  <si>
    <t>35.2</t>
  </si>
  <si>
    <t>35.3</t>
  </si>
  <si>
    <t>36.1</t>
  </si>
  <si>
    <t>37.1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</si>
</sst>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
    <numFmt numFmtId="165" formatCode="d/mm/yy;@"/>
    <numFmt numFmtId="166" formatCode="d"/>
    <numFmt numFmtId="167" formatCode="ddd\,\ m/d/yyyy"/>
    <numFmt numFmtId="168" formatCode="mm/dd/yyyy"/>
    <numFmt numFmtId="169" formatCode="mmm"/>
    <numFmt numFmtId="170" formatCode="mmm\ dd\,\ yyyy"/>
    <numFmt numFmtId="171" formatCode="0.0"/>
  </numFmts>
  <fonts count="49">
    <font>
      <sz val="11"/>
      <color theme="1"/>
      <name val="Aptos Narrow"/>
      <family val="2"/>
      <scheme val="minor"/>
    </font>
    <font>
      <b/>
      <sz val="11"/>
      <color theme="1"/>
      <name val="Aptos Narrow"/>
      <family val="2"/>
      <scheme val="minor"/>
    </font>
    <font>
      <sz val="11"/>
      <color theme="1"/>
      <name val="Aptos Narrow"/>
      <family val="2"/>
      <scheme val="minor"/>
    </font>
    <font>
      <sz val="8"/>
      <name val="Aptos Narrow"/>
      <family val="2"/>
      <scheme val="minor"/>
    </font>
    <font>
      <u/>
      <sz val="11"/>
      <color theme="10"/>
      <name val="Aptos Narrow"/>
      <family val="2"/>
      <scheme val="minor"/>
    </font>
    <font>
      <sz val="11"/>
      <color rgb="FFFF0000"/>
      <name val="Aptos Narrow"/>
      <family val="2"/>
      <scheme val="minor"/>
    </font>
    <font>
      <sz val="16"/>
      <color theme="1"/>
      <name val="Aptos Narrow"/>
      <family val="2"/>
      <scheme val="minor"/>
    </font>
    <font>
      <sz val="11"/>
      <color theme="0"/>
      <name val="Aptos Narrow"/>
      <family val="2"/>
      <scheme val="minor"/>
    </font>
    <font>
      <u/>
      <sz val="11"/>
      <color indexed="12"/>
      <name val="Arial"/>
      <family val="2"/>
    </font>
    <font>
      <sz val="14"/>
      <color theme="1"/>
      <name val="Aptos Narrow"/>
      <family val="2"/>
      <scheme val="minor"/>
    </font>
    <font>
      <b/>
      <sz val="22"/>
      <color theme="1" tint="0.34998626667073579"/>
      <name val="Aptos Display"/>
      <family val="2"/>
      <scheme val="major"/>
    </font>
    <font>
      <sz val="11"/>
      <color theme="1"/>
      <name val="Renault Life"/>
    </font>
    <font>
      <sz val="10"/>
      <color theme="1"/>
      <name val="Renault Life"/>
    </font>
    <font>
      <b/>
      <sz val="10"/>
      <color rgb="FF241858"/>
      <name val="Renault Life"/>
    </font>
    <font>
      <b/>
      <sz val="10"/>
      <name val="Renault Life"/>
    </font>
    <font>
      <b/>
      <sz val="10"/>
      <color rgb="FF002060"/>
      <name val="Renault Life"/>
    </font>
    <font>
      <b/>
      <sz val="12"/>
      <color rgb="FF241858"/>
      <name val="Renault Life"/>
    </font>
    <font>
      <sz val="11"/>
      <color rgb="FF026186"/>
      <name val="Renault Life"/>
    </font>
    <font>
      <sz val="12"/>
      <color rgb="FF026186"/>
      <name val="Renault Life"/>
    </font>
    <font>
      <i/>
      <sz val="11"/>
      <color theme="1"/>
      <name val="Renault Life"/>
    </font>
    <font>
      <b/>
      <sz val="12"/>
      <color rgb="FF026186"/>
      <name val="Renault Life"/>
    </font>
    <font>
      <sz val="12"/>
      <color theme="0"/>
      <name val="Renault Life"/>
    </font>
    <font>
      <b/>
      <sz val="12"/>
      <color rgb="FFE5DDD5"/>
      <name val="Renault Life"/>
    </font>
    <font>
      <sz val="11"/>
      <color theme="0"/>
      <name val="Renault Life"/>
    </font>
    <font>
      <sz val="11"/>
      <color theme="0" tint="-4.9989318521683403E-2"/>
      <name val="Renault Life"/>
    </font>
    <font>
      <b/>
      <sz val="11"/>
      <color theme="0"/>
      <name val="Renault Life"/>
    </font>
    <font>
      <b/>
      <sz val="20"/>
      <color rgb="FF78CCB9"/>
      <name val="Renault Life"/>
    </font>
    <font>
      <b/>
      <sz val="20"/>
      <name val="Renault Life"/>
    </font>
    <font>
      <b/>
      <sz val="10"/>
      <color theme="6" tint="0.39997558519241921"/>
      <name val="Renault Life"/>
    </font>
    <font>
      <b/>
      <sz val="10"/>
      <color theme="0" tint="-0.249977111117893"/>
      <name val="Renault Life"/>
    </font>
    <font>
      <b/>
      <i/>
      <sz val="11"/>
      <color theme="6" tint="0.39997558519241921"/>
      <name val="Renault Life"/>
    </font>
    <font>
      <b/>
      <i/>
      <sz val="11"/>
      <color theme="5" tint="0.39997558519241921"/>
      <name val="Renault Life"/>
    </font>
    <font>
      <b/>
      <i/>
      <sz val="11"/>
      <color rgb="FFFF9999"/>
      <name val="Renault Life"/>
    </font>
    <font>
      <b/>
      <sz val="10"/>
      <color theme="5" tint="0.39997558519241921"/>
      <name val="Renault Life"/>
    </font>
    <font>
      <b/>
      <sz val="10"/>
      <color rgb="FFFF9999"/>
      <name val="Renault Life"/>
    </font>
    <font>
      <b/>
      <sz val="14"/>
      <color rgb="FF026186"/>
      <name val="Renault Life"/>
    </font>
    <font>
      <b/>
      <sz val="18"/>
      <color rgb="FF026186"/>
      <name val="Renault Life"/>
    </font>
    <font>
      <b/>
      <sz val="10"/>
      <color theme="1"/>
      <name val="Renault Life"/>
    </font>
    <font>
      <b/>
      <sz val="11"/>
      <color theme="1"/>
      <name val="Renault Life"/>
    </font>
    <font>
      <b/>
      <sz val="12"/>
      <color rgb="FF002060"/>
      <name val="Renault Life"/>
    </font>
    <font>
      <b/>
      <i/>
      <sz val="11"/>
      <color theme="1"/>
      <name val="Aptos Narrow"/>
      <family val="2"/>
      <scheme val="minor"/>
    </font>
    <font>
      <b/>
      <sz val="14"/>
      <color theme="1"/>
      <name val="Renault Life"/>
    </font>
    <font>
      <b/>
      <sz val="18"/>
      <color theme="1"/>
      <name val="Renault Life"/>
    </font>
    <font>
      <b/>
      <u/>
      <sz val="11"/>
      <color theme="0"/>
      <name val="Renault Life"/>
    </font>
    <font>
      <b/>
      <sz val="8"/>
      <color theme="1"/>
      <name val="Renault Life"/>
    </font>
    <font>
      <sz val="14"/>
      <color theme="1"/>
      <name val="Renault Life"/>
    </font>
    <font>
      <b/>
      <sz val="16"/>
      <color theme="1"/>
      <name val="Renault Life"/>
    </font>
    <font>
      <i/>
      <sz val="10"/>
      <color theme="1"/>
      <name val="Renault Life"/>
    </font>
    <font>
      <b/>
      <sz val="12"/>
      <color theme="1"/>
      <name val="Renault Life"/>
    </font>
  </fonts>
  <fills count="17">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FFCC99"/>
        <bgColor indexed="64"/>
      </patternFill>
    </fill>
    <fill>
      <patternFill patternType="solid">
        <fgColor rgb="FFFFCCCC"/>
        <bgColor indexed="64"/>
      </patternFill>
    </fill>
    <fill>
      <patternFill patternType="solid">
        <fgColor rgb="FFFF9999"/>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499984740745262"/>
        <bgColor indexed="64"/>
      </patternFill>
    </fill>
    <fill>
      <patternFill patternType="solid">
        <fgColor rgb="FF33CCFF"/>
        <bgColor indexed="64"/>
      </patternFill>
    </fill>
    <fill>
      <patternFill patternType="solid">
        <fgColor rgb="FF00CCFF"/>
        <bgColor indexed="64"/>
      </patternFill>
    </fill>
    <fill>
      <patternFill patternType="solid">
        <fgColor rgb="FFFFFFCC"/>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medium">
        <color theme="0" tint="-0.14996795556505021"/>
      </top>
      <bottom style="medium">
        <color theme="0" tint="-0.1499679555650502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14999847407452621"/>
      </right>
      <top/>
      <bottom/>
      <diagonal/>
    </border>
    <border>
      <left style="thin">
        <color theme="0" tint="-0.14999847407452621"/>
      </left>
      <right style="thin">
        <color theme="0" tint="-0.14999847407452621"/>
      </right>
      <top/>
      <bottom/>
      <diagonal/>
    </border>
    <border>
      <left style="thin">
        <color theme="0" tint="-0.14996795556505021"/>
      </left>
      <right style="thin">
        <color theme="0" tint="-0.14996795556505021"/>
      </right>
      <top style="thin">
        <color theme="0" tint="-0.14996795556505021"/>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3">
    <xf numFmtId="0" fontId="0" fillId="0" borderId="0"/>
    <xf numFmtId="9" fontId="2" fillId="0" borderId="0" applyFont="0" applyFill="0" applyBorder="0" applyAlignment="0" applyProtection="0"/>
    <xf numFmtId="0" fontId="4" fillId="0" borderId="0" applyNumberFormat="0" applyFill="0" applyBorder="0" applyAlignment="0" applyProtection="0"/>
    <xf numFmtId="0" fontId="7" fillId="0" borderId="0"/>
    <xf numFmtId="0" fontId="8" fillId="0" borderId="0" applyNumberFormat="0" applyFill="0" applyBorder="0" applyAlignment="0" applyProtection="0">
      <alignment vertical="top"/>
      <protection locked="0"/>
    </xf>
    <xf numFmtId="165" fontId="2" fillId="0" borderId="3" applyFill="0">
      <alignment horizontal="center" vertical="center"/>
    </xf>
    <xf numFmtId="0" fontId="2" fillId="0" borderId="3" applyFill="0">
      <alignment horizontal="center" vertical="center"/>
    </xf>
    <xf numFmtId="0" fontId="2" fillId="0" borderId="3" applyFill="0">
      <alignment horizontal="left" vertical="center" indent="2"/>
    </xf>
    <xf numFmtId="0" fontId="2" fillId="0" borderId="0" applyNumberFormat="0" applyFill="0" applyProtection="0">
      <alignment horizontal="right" indent="1"/>
    </xf>
    <xf numFmtId="167" fontId="2" fillId="0" borderId="4">
      <alignment horizontal="center" vertical="center"/>
    </xf>
    <xf numFmtId="0" fontId="9" fillId="0" borderId="0" applyNumberFormat="0" applyFill="0" applyProtection="0">
      <alignment vertical="top"/>
    </xf>
    <xf numFmtId="0" fontId="9" fillId="0" borderId="0" applyNumberFormat="0" applyFill="0" applyAlignment="0" applyProtection="0"/>
    <xf numFmtId="0" fontId="10" fillId="0" borderId="0" applyNumberFormat="0" applyFill="0" applyBorder="0" applyAlignment="0" applyProtection="0"/>
  </cellStyleXfs>
  <cellXfs count="207">
    <xf numFmtId="0" fontId="0" fillId="0" borderId="0" xfId="0"/>
    <xf numFmtId="0" fontId="1" fillId="0" borderId="0" xfId="0" applyFont="1"/>
    <xf numFmtId="0" fontId="1" fillId="0" borderId="1" xfId="0" applyFont="1" applyBorder="1"/>
    <xf numFmtId="0" fontId="0" fillId="4" borderId="1" xfId="0" applyFill="1" applyBorder="1" applyAlignment="1">
      <alignment vertical="center"/>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vertical="center" wrapText="1"/>
    </xf>
    <xf numFmtId="0" fontId="0" fillId="0" borderId="1" xfId="0" applyBorder="1" applyAlignment="1">
      <alignment vertical="top" wrapText="1"/>
    </xf>
    <xf numFmtId="0" fontId="0" fillId="3" borderId="1" xfId="0" applyFill="1" applyBorder="1" applyAlignment="1">
      <alignment vertical="center"/>
    </xf>
    <xf numFmtId="0" fontId="0" fillId="0" borderId="1" xfId="0" applyBorder="1"/>
    <xf numFmtId="0" fontId="0" fillId="2" borderId="1" xfId="0" applyFill="1" applyBorder="1" applyAlignment="1">
      <alignment vertical="center"/>
    </xf>
    <xf numFmtId="0" fontId="0" fillId="0" borderId="0" xfId="0" applyAlignment="1">
      <alignment vertical="center"/>
    </xf>
    <xf numFmtId="164" fontId="0" fillId="0" borderId="1" xfId="1" applyNumberFormat="1" applyFont="1" applyBorder="1"/>
    <xf numFmtId="9" fontId="0" fillId="0" borderId="1" xfId="0" applyNumberFormat="1" applyBorder="1"/>
    <xf numFmtId="17" fontId="0" fillId="0" borderId="1" xfId="0" applyNumberFormat="1" applyBorder="1"/>
    <xf numFmtId="0" fontId="0" fillId="0" borderId="1" xfId="0" applyBorder="1" applyAlignment="1">
      <alignment horizontal="left"/>
    </xf>
    <xf numFmtId="164" fontId="0" fillId="0" borderId="1" xfId="1" applyNumberFormat="1" applyFont="1" applyFill="1" applyBorder="1"/>
    <xf numFmtId="164" fontId="4" fillId="0" borderId="1" xfId="2" applyNumberFormat="1" applyBorder="1" applyAlignment="1"/>
    <xf numFmtId="2" fontId="0" fillId="0" borderId="1" xfId="0" applyNumberFormat="1" applyBorder="1"/>
    <xf numFmtId="164" fontId="0" fillId="0" borderId="1" xfId="1" applyNumberFormat="1" applyFont="1" applyFill="1" applyBorder="1" applyAlignment="1"/>
    <xf numFmtId="0" fontId="0" fillId="0" borderId="2" xfId="0" applyBorder="1"/>
    <xf numFmtId="0" fontId="5" fillId="0" borderId="0" xfId="0" applyFont="1"/>
    <xf numFmtId="0" fontId="1" fillId="0" borderId="2" xfId="0" applyFont="1" applyBorder="1"/>
    <xf numFmtId="0" fontId="11" fillId="0" borderId="0" xfId="0" applyFont="1"/>
    <xf numFmtId="0" fontId="11" fillId="0" borderId="0" xfId="0" applyFont="1" applyAlignment="1">
      <alignment horizontal="center" vertical="center"/>
    </xf>
    <xf numFmtId="168" fontId="11" fillId="0" borderId="0" xfId="0" applyNumberFormat="1" applyFont="1"/>
    <xf numFmtId="0" fontId="11" fillId="0" borderId="0" xfId="0" applyFont="1" applyAlignment="1">
      <alignment horizontal="center"/>
    </xf>
    <xf numFmtId="0" fontId="12" fillId="0" borderId="0" xfId="0" applyFont="1" applyAlignment="1">
      <alignment vertical="center"/>
    </xf>
    <xf numFmtId="0" fontId="12" fillId="0" borderId="0" xfId="0" applyFont="1" applyAlignment="1">
      <alignment horizontal="center" vertical="center"/>
    </xf>
    <xf numFmtId="0" fontId="12" fillId="0" borderId="5" xfId="0" applyFont="1" applyBorder="1" applyAlignment="1">
      <alignment horizontal="center" vertical="center"/>
    </xf>
    <xf numFmtId="15" fontId="12" fillId="0" borderId="5" xfId="0" applyNumberFormat="1" applyFont="1" applyBorder="1" applyAlignment="1">
      <alignment horizontal="center" vertical="center"/>
    </xf>
    <xf numFmtId="0" fontId="12" fillId="0" borderId="6" xfId="0" applyFont="1" applyBorder="1" applyAlignment="1">
      <alignment horizontal="left" vertical="center" indent="1"/>
    </xf>
    <xf numFmtId="0" fontId="12" fillId="0" borderId="6" xfId="0" applyFont="1" applyBorder="1" applyAlignment="1">
      <alignment horizontal="center" vertical="center"/>
    </xf>
    <xf numFmtId="14" fontId="13" fillId="0" borderId="0" xfId="0" applyNumberFormat="1" applyFont="1" applyAlignment="1">
      <alignment horizontal="center" vertical="center"/>
    </xf>
    <xf numFmtId="0" fontId="13" fillId="0" borderId="5" xfId="0" applyFont="1" applyBorder="1" applyAlignment="1">
      <alignment horizontal="center" vertical="center" wrapText="1"/>
    </xf>
    <xf numFmtId="15" fontId="13" fillId="0" borderId="5" xfId="0" applyNumberFormat="1" applyFont="1" applyBorder="1" applyAlignment="1">
      <alignment horizontal="center" vertical="center" wrapText="1"/>
    </xf>
    <xf numFmtId="0" fontId="14" fillId="12" borderId="5" xfId="0" applyFont="1" applyFill="1" applyBorder="1" applyAlignment="1">
      <alignment horizontal="center" vertical="center" wrapText="1"/>
    </xf>
    <xf numFmtId="166" fontId="12" fillId="0" borderId="0" xfId="0" applyNumberFormat="1" applyFont="1" applyAlignment="1">
      <alignment horizontal="center" vertical="center"/>
    </xf>
    <xf numFmtId="168" fontId="12" fillId="0" borderId="0" xfId="0" applyNumberFormat="1" applyFont="1" applyAlignment="1">
      <alignment horizontal="center" vertical="center"/>
    </xf>
    <xf numFmtId="0" fontId="11" fillId="0" borderId="0" xfId="0" applyFont="1" applyAlignment="1">
      <alignment vertical="center"/>
    </xf>
    <xf numFmtId="170" fontId="17" fillId="0" borderId="0" xfId="0" applyNumberFormat="1" applyFont="1" applyAlignment="1">
      <alignment vertical="center"/>
    </xf>
    <xf numFmtId="168" fontId="18" fillId="0" borderId="0" xfId="0" applyNumberFormat="1" applyFont="1" applyAlignment="1">
      <alignment vertical="center"/>
    </xf>
    <xf numFmtId="0" fontId="19" fillId="0" borderId="0" xfId="0" applyFont="1" applyAlignment="1">
      <alignment horizontal="left" vertical="center" indent="1"/>
    </xf>
    <xf numFmtId="0" fontId="18" fillId="0" borderId="0" xfId="0" applyFont="1" applyAlignment="1">
      <alignment vertical="center"/>
    </xf>
    <xf numFmtId="15" fontId="20" fillId="0" borderId="0" xfId="0" applyNumberFormat="1" applyFont="1" applyAlignment="1">
      <alignment vertical="center"/>
    </xf>
    <xf numFmtId="15" fontId="18" fillId="0" borderId="0" xfId="0" applyNumberFormat="1" applyFont="1" applyAlignment="1">
      <alignment vertical="center"/>
    </xf>
    <xf numFmtId="0" fontId="21" fillId="0" borderId="0" xfId="0" applyFont="1" applyAlignment="1">
      <alignment vertical="center"/>
    </xf>
    <xf numFmtId="0" fontId="11" fillId="15" borderId="0" xfId="0" applyFont="1" applyFill="1" applyAlignment="1">
      <alignment horizontal="left" vertical="center"/>
    </xf>
    <xf numFmtId="0" fontId="22" fillId="15" borderId="0" xfId="0" applyFont="1" applyFill="1" applyAlignment="1">
      <alignment vertical="center"/>
    </xf>
    <xf numFmtId="0" fontId="23" fillId="15" borderId="0" xfId="0" applyFont="1" applyFill="1" applyAlignment="1">
      <alignment horizontal="left" vertical="center"/>
    </xf>
    <xf numFmtId="0" fontId="24" fillId="15" borderId="0" xfId="0" applyFont="1" applyFill="1" applyAlignment="1">
      <alignment horizontal="left" vertical="center"/>
    </xf>
    <xf numFmtId="0" fontId="21" fillId="15" borderId="0" xfId="0" applyFont="1" applyFill="1" applyAlignment="1">
      <alignment horizontal="left" vertical="center"/>
    </xf>
    <xf numFmtId="0" fontId="22" fillId="15" borderId="0" xfId="0" applyFont="1" applyFill="1" applyAlignment="1">
      <alignment horizontal="left" vertical="center"/>
    </xf>
    <xf numFmtId="0" fontId="25" fillId="15" borderId="0" xfId="0" applyFont="1" applyFill="1" applyAlignment="1">
      <alignment horizontal="left" vertical="center"/>
    </xf>
    <xf numFmtId="168" fontId="23" fillId="15" borderId="0" xfId="0" applyNumberFormat="1" applyFont="1" applyFill="1" applyAlignment="1">
      <alignment horizontal="left" vertical="center"/>
    </xf>
    <xf numFmtId="0" fontId="11" fillId="14" borderId="0" xfId="0" applyFont="1" applyFill="1" applyAlignment="1">
      <alignment horizontal="left" vertical="center"/>
    </xf>
    <xf numFmtId="0" fontId="22" fillId="14" borderId="0" xfId="0" applyFont="1" applyFill="1" applyAlignment="1">
      <alignment vertical="center"/>
    </xf>
    <xf numFmtId="0" fontId="23" fillId="14" borderId="0" xfId="0" applyFont="1" applyFill="1" applyAlignment="1">
      <alignment horizontal="left" vertical="center"/>
    </xf>
    <xf numFmtId="0" fontId="24" fillId="14" borderId="0" xfId="0" applyFont="1" applyFill="1" applyAlignment="1">
      <alignment horizontal="left" vertical="center"/>
    </xf>
    <xf numFmtId="0" fontId="21" fillId="14" borderId="0" xfId="0" applyFont="1" applyFill="1" applyAlignment="1">
      <alignment horizontal="left" vertical="center"/>
    </xf>
    <xf numFmtId="0" fontId="22" fillId="14" borderId="0" xfId="0" applyFont="1" applyFill="1" applyAlignment="1">
      <alignment horizontal="left" vertical="center"/>
    </xf>
    <xf numFmtId="0" fontId="25" fillId="14" borderId="0" xfId="0" applyFont="1" applyFill="1" applyAlignment="1">
      <alignment horizontal="left" vertical="center"/>
    </xf>
    <xf numFmtId="0" fontId="27" fillId="14" borderId="0" xfId="0" applyFont="1" applyFill="1" applyAlignment="1">
      <alignment horizontal="left" vertical="center"/>
    </xf>
    <xf numFmtId="0" fontId="15" fillId="14" borderId="5" xfId="0" applyFont="1" applyFill="1" applyBorder="1" applyAlignment="1">
      <alignment horizontal="left" vertical="center" indent="1"/>
    </xf>
    <xf numFmtId="0" fontId="12" fillId="0" borderId="5" xfId="0" applyFont="1" applyBorder="1" applyAlignment="1">
      <alignment horizontal="left" vertical="center" indent="1"/>
    </xf>
    <xf numFmtId="169" fontId="28" fillId="13" borderId="0" xfId="0" applyNumberFormat="1" applyFont="1" applyFill="1" applyAlignment="1">
      <alignment horizontal="center" vertical="center"/>
    </xf>
    <xf numFmtId="169" fontId="29" fillId="13" borderId="0" xfId="0" applyNumberFormat="1" applyFont="1" applyFill="1" applyAlignment="1">
      <alignment horizontal="center" vertical="center"/>
    </xf>
    <xf numFmtId="0" fontId="30" fillId="0" borderId="0" xfId="0" applyFont="1" applyAlignment="1">
      <alignment horizontal="left" vertical="center" indent="1"/>
    </xf>
    <xf numFmtId="0" fontId="31" fillId="0" borderId="0" xfId="0" applyFont="1" applyAlignment="1">
      <alignment horizontal="left" vertical="center" indent="1"/>
    </xf>
    <xf numFmtId="0" fontId="32" fillId="0" borderId="0" xfId="0" applyFont="1" applyAlignment="1">
      <alignment horizontal="left" vertical="center" indent="1"/>
    </xf>
    <xf numFmtId="169" fontId="33" fillId="13" borderId="0" xfId="0" applyNumberFormat="1" applyFont="1" applyFill="1" applyAlignment="1">
      <alignment horizontal="center" vertical="center"/>
    </xf>
    <xf numFmtId="0" fontId="12" fillId="0" borderId="10" xfId="0" applyFont="1" applyBorder="1" applyAlignment="1">
      <alignment vertical="center"/>
    </xf>
    <xf numFmtId="0" fontId="11" fillId="0" borderId="10" xfId="0" applyFont="1" applyBorder="1"/>
    <xf numFmtId="169" fontId="34" fillId="13" borderId="0" xfId="0" applyNumberFormat="1" applyFont="1" applyFill="1" applyAlignment="1">
      <alignment horizontal="center" vertical="center"/>
    </xf>
    <xf numFmtId="15" fontId="35" fillId="0" borderId="0" xfId="0" applyNumberFormat="1" applyFont="1" applyAlignment="1">
      <alignment vertical="center"/>
    </xf>
    <xf numFmtId="2" fontId="38" fillId="0" borderId="5" xfId="0" applyNumberFormat="1" applyFont="1" applyBorder="1" applyAlignment="1">
      <alignment horizontal="center" vertical="center"/>
    </xf>
    <xf numFmtId="0" fontId="39" fillId="14" borderId="6" xfId="0" applyFont="1" applyFill="1" applyBorder="1" applyAlignment="1">
      <alignment horizontal="center" vertical="center"/>
    </xf>
    <xf numFmtId="0" fontId="39" fillId="14" borderId="6" xfId="0" applyFont="1" applyFill="1" applyBorder="1" applyAlignment="1">
      <alignment horizontal="left" vertical="center" indent="1"/>
    </xf>
    <xf numFmtId="0" fontId="39" fillId="14" borderId="5" xfId="0" applyFont="1" applyFill="1" applyBorder="1" applyAlignment="1">
      <alignment horizontal="left" vertical="center" indent="1"/>
    </xf>
    <xf numFmtId="168" fontId="39" fillId="14" borderId="5" xfId="0" applyNumberFormat="1" applyFont="1" applyFill="1" applyBorder="1" applyAlignment="1">
      <alignment horizontal="center" vertical="center" wrapText="1"/>
    </xf>
    <xf numFmtId="0" fontId="12" fillId="3" borderId="6" xfId="0" applyFont="1" applyFill="1" applyBorder="1" applyAlignment="1">
      <alignment horizontal="center" vertical="center"/>
    </xf>
    <xf numFmtId="0" fontId="37" fillId="3" borderId="6" xfId="0" applyFont="1" applyFill="1" applyBorder="1" applyAlignment="1">
      <alignment horizontal="left" vertical="center" indent="1"/>
    </xf>
    <xf numFmtId="0" fontId="12" fillId="9" borderId="6" xfId="0" applyFont="1" applyFill="1" applyBorder="1" applyAlignment="1">
      <alignment horizontal="center" vertical="center"/>
    </xf>
    <xf numFmtId="0" fontId="37" fillId="9" borderId="6" xfId="0" applyFont="1" applyFill="1" applyBorder="1" applyAlignment="1">
      <alignment horizontal="left" vertical="center" indent="1"/>
    </xf>
    <xf numFmtId="0" fontId="12" fillId="4" borderId="6" xfId="0" applyFont="1" applyFill="1" applyBorder="1" applyAlignment="1">
      <alignment horizontal="center" vertical="center"/>
    </xf>
    <xf numFmtId="0" fontId="37" fillId="4" borderId="6" xfId="0" applyFont="1" applyFill="1" applyBorder="1" applyAlignment="1">
      <alignment horizontal="left" vertical="center" indent="1"/>
    </xf>
    <xf numFmtId="0" fontId="26" fillId="15" borderId="0" xfId="0" applyFont="1" applyFill="1" applyAlignment="1">
      <alignment horizontal="left" vertical="center"/>
    </xf>
    <xf numFmtId="0" fontId="11" fillId="15" borderId="0" xfId="0" applyFont="1" applyFill="1"/>
    <xf numFmtId="0" fontId="11" fillId="15" borderId="0" xfId="0" applyFont="1" applyFill="1" applyAlignment="1">
      <alignment horizontal="center"/>
    </xf>
    <xf numFmtId="0" fontId="11" fillId="15" borderId="0" xfId="0" applyFont="1" applyFill="1" applyAlignment="1">
      <alignment vertical="center"/>
    </xf>
    <xf numFmtId="0" fontId="11" fillId="15" borderId="0" xfId="0" applyFont="1" applyFill="1" applyAlignment="1">
      <alignment horizontal="center" vertical="center"/>
    </xf>
    <xf numFmtId="0" fontId="19" fillId="15" borderId="0" xfId="0" applyFont="1" applyFill="1" applyAlignment="1">
      <alignment horizontal="left" vertical="center" indent="1"/>
    </xf>
    <xf numFmtId="0" fontId="6" fillId="10" borderId="1" xfId="0" applyFont="1" applyFill="1" applyBorder="1" applyAlignment="1">
      <alignment vertical="center"/>
    </xf>
    <xf numFmtId="0" fontId="40" fillId="0" borderId="0" xfId="0" applyFont="1"/>
    <xf numFmtId="0" fontId="38" fillId="0" borderId="5" xfId="0" applyFont="1" applyBorder="1" applyAlignment="1">
      <alignment horizontal="left" vertical="center" indent="1"/>
    </xf>
    <xf numFmtId="0" fontId="37" fillId="0" borderId="5" xfId="0" applyFont="1" applyBorder="1" applyAlignment="1">
      <alignment horizontal="center" vertical="center"/>
    </xf>
    <xf numFmtId="0" fontId="0" fillId="0" borderId="0" xfId="0" applyAlignment="1">
      <alignment horizontal="left"/>
    </xf>
    <xf numFmtId="1" fontId="0" fillId="9" borderId="1" xfId="0" applyNumberFormat="1" applyFill="1" applyBorder="1"/>
    <xf numFmtId="1" fontId="0" fillId="0" borderId="1" xfId="0" applyNumberFormat="1" applyBorder="1"/>
    <xf numFmtId="0" fontId="1" fillId="0" borderId="0" xfId="0" applyFont="1" applyAlignment="1">
      <alignment horizontal="center" vertical="center"/>
    </xf>
    <xf numFmtId="1" fontId="1" fillId="0" borderId="0" xfId="0" applyNumberFormat="1" applyFont="1"/>
    <xf numFmtId="2" fontId="0" fillId="0" borderId="0" xfId="0" applyNumberFormat="1"/>
    <xf numFmtId="1" fontId="0" fillId="9" borderId="0" xfId="0" applyNumberFormat="1" applyFill="1"/>
    <xf numFmtId="171" fontId="0" fillId="9" borderId="0" xfId="0" applyNumberFormat="1" applyFill="1"/>
    <xf numFmtId="171" fontId="0" fillId="0" borderId="0" xfId="0" applyNumberFormat="1" applyAlignment="1">
      <alignment horizontal="center"/>
    </xf>
    <xf numFmtId="1" fontId="0" fillId="0" borderId="0" xfId="0" applyNumberFormat="1"/>
    <xf numFmtId="171" fontId="0" fillId="0" borderId="0" xfId="0" applyNumberFormat="1"/>
    <xf numFmtId="0" fontId="0" fillId="0" borderId="12" xfId="0" applyBorder="1" applyAlignment="1">
      <alignment horizontal="center"/>
    </xf>
    <xf numFmtId="0" fontId="0" fillId="0" borderId="12" xfId="0" applyBorder="1"/>
    <xf numFmtId="2" fontId="0" fillId="0" borderId="12" xfId="0" applyNumberFormat="1" applyBorder="1"/>
    <xf numFmtId="171" fontId="0" fillId="9" borderId="12" xfId="0" applyNumberFormat="1" applyFill="1" applyBorder="1"/>
    <xf numFmtId="2" fontId="0" fillId="9" borderId="12" xfId="0" applyNumberFormat="1" applyFill="1" applyBorder="1"/>
    <xf numFmtId="171" fontId="0" fillId="0" borderId="13" xfId="0" applyNumberFormat="1" applyBorder="1" applyAlignment="1">
      <alignment horizontal="center"/>
    </xf>
    <xf numFmtId="0" fontId="0" fillId="0" borderId="13" xfId="0" applyBorder="1"/>
    <xf numFmtId="2" fontId="0" fillId="0" borderId="13" xfId="0" applyNumberFormat="1" applyBorder="1"/>
    <xf numFmtId="171" fontId="0" fillId="9" borderId="13" xfId="0" applyNumberFormat="1" applyFill="1" applyBorder="1"/>
    <xf numFmtId="171" fontId="0" fillId="0" borderId="11" xfId="0" applyNumberFormat="1" applyBorder="1" applyAlignment="1">
      <alignment horizontal="center"/>
    </xf>
    <xf numFmtId="0" fontId="0" fillId="0" borderId="11" xfId="0" applyBorder="1"/>
    <xf numFmtId="2" fontId="0" fillId="0" borderId="11" xfId="0" applyNumberFormat="1" applyBorder="1"/>
    <xf numFmtId="171" fontId="0" fillId="0" borderId="11" xfId="0" applyNumberFormat="1" applyBorder="1"/>
    <xf numFmtId="171" fontId="0" fillId="0" borderId="12" xfId="0" applyNumberFormat="1" applyBorder="1" applyAlignment="1">
      <alignment horizontal="center"/>
    </xf>
    <xf numFmtId="171" fontId="0" fillId="0" borderId="12" xfId="0" applyNumberFormat="1" applyBorder="1"/>
    <xf numFmtId="171" fontId="0" fillId="0" borderId="13" xfId="0" applyNumberFormat="1" applyBorder="1"/>
    <xf numFmtId="171" fontId="0" fillId="9" borderId="11" xfId="0" applyNumberFormat="1" applyFill="1" applyBorder="1"/>
    <xf numFmtId="1" fontId="1" fillId="0" borderId="10" xfId="0" applyNumberFormat="1" applyFont="1" applyBorder="1"/>
    <xf numFmtId="2" fontId="1" fillId="9" borderId="14" xfId="0" applyNumberFormat="1" applyFont="1" applyFill="1" applyBorder="1"/>
    <xf numFmtId="171" fontId="1" fillId="9" borderId="10" xfId="0" applyNumberFormat="1" applyFont="1" applyFill="1" applyBorder="1"/>
    <xf numFmtId="171" fontId="1" fillId="9" borderId="15" xfId="0" applyNumberFormat="1" applyFont="1" applyFill="1" applyBorder="1"/>
    <xf numFmtId="171" fontId="1" fillId="0" borderId="16" xfId="0" applyNumberFormat="1" applyFont="1" applyBorder="1"/>
    <xf numFmtId="171" fontId="1" fillId="9" borderId="14" xfId="0" applyNumberFormat="1" applyFont="1" applyFill="1" applyBorder="1"/>
    <xf numFmtId="171" fontId="1" fillId="0" borderId="14" xfId="0" applyNumberFormat="1" applyFont="1" applyBorder="1"/>
    <xf numFmtId="171" fontId="1" fillId="0" borderId="10" xfId="0" applyNumberFormat="1" applyFont="1" applyBorder="1"/>
    <xf numFmtId="171" fontId="1" fillId="0" borderId="15" xfId="0" applyNumberFormat="1" applyFont="1" applyBorder="1"/>
    <xf numFmtId="171" fontId="1" fillId="9" borderId="16" xfId="0" applyNumberFormat="1" applyFont="1" applyFill="1" applyBorder="1"/>
    <xf numFmtId="0" fontId="1" fillId="0" borderId="10" xfId="0" applyFont="1" applyBorder="1"/>
    <xf numFmtId="0" fontId="0" fillId="0" borderId="14" xfId="0" applyBorder="1"/>
    <xf numFmtId="0" fontId="0" fillId="0" borderId="10" xfId="0" applyBorder="1"/>
    <xf numFmtId="0" fontId="0" fillId="0" borderId="15" xfId="0" applyBorder="1"/>
    <xf numFmtId="0" fontId="0" fillId="0" borderId="16" xfId="0" applyBorder="1"/>
    <xf numFmtId="171" fontId="1" fillId="0" borderId="13" xfId="0" applyNumberFormat="1" applyFont="1" applyBorder="1" applyAlignment="1">
      <alignment horizontal="left" vertical="center"/>
    </xf>
    <xf numFmtId="0" fontId="1" fillId="0" borderId="15" xfId="0" applyFont="1" applyBorder="1" applyAlignment="1">
      <alignment horizontal="center" vertical="center"/>
    </xf>
    <xf numFmtId="0" fontId="1" fillId="0" borderId="2" xfId="0" applyFont="1" applyBorder="1" applyAlignment="1">
      <alignment horizontal="center" vertical="center"/>
    </xf>
    <xf numFmtId="0" fontId="0" fillId="0" borderId="8" xfId="0" applyBorder="1"/>
    <xf numFmtId="0" fontId="0" fillId="0" borderId="9" xfId="0" applyBorder="1"/>
    <xf numFmtId="2" fontId="0" fillId="0" borderId="14" xfId="0" applyNumberFormat="1" applyBorder="1"/>
    <xf numFmtId="2" fontId="0" fillId="0" borderId="10" xfId="0" applyNumberFormat="1" applyBorder="1"/>
    <xf numFmtId="2" fontId="0" fillId="0" borderId="15" xfId="0" applyNumberFormat="1" applyBorder="1"/>
    <xf numFmtId="2" fontId="0" fillId="0" borderId="16" xfId="0" applyNumberFormat="1" applyBorder="1"/>
    <xf numFmtId="171" fontId="0" fillId="9" borderId="14" xfId="0" applyNumberFormat="1" applyFill="1" applyBorder="1"/>
    <xf numFmtId="171" fontId="0" fillId="9" borderId="10" xfId="0" applyNumberFormat="1" applyFill="1" applyBorder="1"/>
    <xf numFmtId="171" fontId="0" fillId="9" borderId="15" xfId="0" applyNumberFormat="1" applyFill="1" applyBorder="1"/>
    <xf numFmtId="171" fontId="0" fillId="0" borderId="16" xfId="0" applyNumberFormat="1" applyBorder="1"/>
    <xf numFmtId="171" fontId="0" fillId="0" borderId="14" xfId="0" applyNumberFormat="1" applyBorder="1"/>
    <xf numFmtId="171" fontId="0" fillId="0" borderId="10" xfId="0" applyNumberFormat="1" applyBorder="1"/>
    <xf numFmtId="171" fontId="0" fillId="0" borderId="15" xfId="0" applyNumberFormat="1" applyBorder="1"/>
    <xf numFmtId="171" fontId="0" fillId="9" borderId="16" xfId="0" applyNumberFormat="1" applyFill="1" applyBorder="1"/>
    <xf numFmtId="1" fontId="0" fillId="0" borderId="10" xfId="0" applyNumberFormat="1" applyBorder="1"/>
    <xf numFmtId="1" fontId="1" fillId="0" borderId="2" xfId="0" applyNumberFormat="1" applyFont="1" applyBorder="1"/>
    <xf numFmtId="1" fontId="0" fillId="9" borderId="8" xfId="0" applyNumberFormat="1" applyFill="1" applyBorder="1"/>
    <xf numFmtId="1" fontId="0" fillId="9" borderId="2" xfId="0" applyNumberFormat="1" applyFill="1" applyBorder="1"/>
    <xf numFmtId="1" fontId="0" fillId="9" borderId="9" xfId="0" applyNumberFormat="1" applyFill="1" applyBorder="1"/>
    <xf numFmtId="1" fontId="0" fillId="0" borderId="8" xfId="0" applyNumberFormat="1" applyBorder="1"/>
    <xf numFmtId="1" fontId="0" fillId="0" borderId="2" xfId="0" applyNumberFormat="1" applyBorder="1"/>
    <xf numFmtId="1" fontId="0" fillId="0" borderId="9" xfId="0" applyNumberFormat="1" applyBorder="1"/>
    <xf numFmtId="0" fontId="41" fillId="15" borderId="1" xfId="0" applyFont="1" applyFill="1" applyBorder="1"/>
    <xf numFmtId="0" fontId="43" fillId="10" borderId="1" xfId="2" applyFont="1" applyFill="1" applyBorder="1"/>
    <xf numFmtId="0" fontId="44" fillId="0" borderId="0" xfId="0" applyFont="1" applyAlignment="1">
      <alignment vertical="top"/>
    </xf>
    <xf numFmtId="0" fontId="41" fillId="10" borderId="1" xfId="0" applyFont="1" applyFill="1" applyBorder="1"/>
    <xf numFmtId="0" fontId="38" fillId="10" borderId="1" xfId="0" applyFont="1" applyFill="1" applyBorder="1"/>
    <xf numFmtId="0" fontId="38" fillId="5" borderId="1" xfId="0" applyFont="1" applyFill="1" applyBorder="1"/>
    <xf numFmtId="0" fontId="11" fillId="0" borderId="1" xfId="0" applyFont="1" applyBorder="1"/>
    <xf numFmtId="0" fontId="38" fillId="4" borderId="1" xfId="0" applyFont="1" applyFill="1" applyBorder="1"/>
    <xf numFmtId="0" fontId="38" fillId="16" borderId="1" xfId="0" applyFont="1" applyFill="1" applyBorder="1"/>
    <xf numFmtId="0" fontId="38" fillId="6" borderId="1" xfId="0" applyFont="1" applyFill="1" applyBorder="1"/>
    <xf numFmtId="0" fontId="38" fillId="7" borderId="1" xfId="0" applyFont="1" applyFill="1" applyBorder="1"/>
    <xf numFmtId="0" fontId="38" fillId="8" borderId="1" xfId="0" applyFont="1" applyFill="1" applyBorder="1"/>
    <xf numFmtId="0" fontId="38" fillId="9" borderId="1" xfId="0" applyFont="1" applyFill="1" applyBorder="1"/>
    <xf numFmtId="0" fontId="45" fillId="0" borderId="0" xfId="0" applyFont="1"/>
    <xf numFmtId="0" fontId="46" fillId="15" borderId="1" xfId="0" applyFont="1" applyFill="1" applyBorder="1"/>
    <xf numFmtId="0" fontId="0" fillId="0" borderId="1" xfId="0" applyBorder="1" applyAlignment="1">
      <alignment horizontal="left" vertical="center"/>
    </xf>
    <xf numFmtId="15" fontId="47" fillId="16" borderId="5" xfId="0" applyNumberFormat="1" applyFont="1" applyFill="1" applyBorder="1" applyAlignment="1">
      <alignment horizontal="center" vertical="center"/>
    </xf>
    <xf numFmtId="0" fontId="42" fillId="10" borderId="1" xfId="0" applyFont="1" applyFill="1" applyBorder="1" applyAlignment="1">
      <alignment horizontal="left" vertical="center" wrapText="1"/>
    </xf>
    <xf numFmtId="0" fontId="38" fillId="10" borderId="1" xfId="0" applyFont="1" applyFill="1" applyBorder="1" applyAlignment="1">
      <alignment wrapText="1"/>
    </xf>
    <xf numFmtId="0" fontId="48" fillId="15" borderId="1" xfId="0" applyFont="1" applyFill="1" applyBorder="1"/>
    <xf numFmtId="0" fontId="48" fillId="15" borderId="1" xfId="0" applyFont="1" applyFill="1" applyBorder="1" applyAlignment="1">
      <alignment horizontal="left"/>
    </xf>
    <xf numFmtId="164" fontId="0" fillId="0" borderId="1" xfId="1" applyNumberFormat="1" applyFont="1" applyBorder="1" applyAlignment="1">
      <alignment horizontal="left"/>
    </xf>
    <xf numFmtId="164" fontId="0" fillId="0" borderId="1" xfId="1" applyNumberFormat="1" applyFont="1" applyBorder="1" applyAlignment="1">
      <alignment vertical="center"/>
    </xf>
    <xf numFmtId="164" fontId="0" fillId="0" borderId="1" xfId="1" applyNumberFormat="1" applyFont="1" applyBorder="1" applyAlignment="1">
      <alignment wrapText="1"/>
    </xf>
    <xf numFmtId="164" fontId="0" fillId="0" borderId="1" xfId="1" applyNumberFormat="1" applyFont="1" applyBorder="1" applyAlignment="1">
      <alignment vertical="center" wrapText="1"/>
    </xf>
    <xf numFmtId="0" fontId="0" fillId="0" borderId="1" xfId="0" quotePrefix="1" applyBorder="1" applyAlignment="1">
      <alignment vertical="center" wrapText="1"/>
    </xf>
    <xf numFmtId="0" fontId="41" fillId="10" borderId="8" xfId="0" applyFont="1" applyFill="1" applyBorder="1" applyAlignment="1">
      <alignment horizontal="center" vertical="center"/>
    </xf>
    <xf numFmtId="0" fontId="41" fillId="10" borderId="2" xfId="0" applyFont="1" applyFill="1" applyBorder="1" applyAlignment="1">
      <alignment horizontal="center" vertical="center"/>
    </xf>
    <xf numFmtId="0" fontId="41" fillId="10" borderId="9"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wrapText="1"/>
    </xf>
    <xf numFmtId="0" fontId="0" fillId="0" borderId="1" xfId="0" applyBorder="1" applyAlignment="1">
      <alignment horizontal="center"/>
    </xf>
    <xf numFmtId="0" fontId="0" fillId="0" borderId="1" xfId="0" applyBorder="1" applyAlignment="1">
      <alignment horizontal="center" vertical="center" wrapText="1"/>
    </xf>
    <xf numFmtId="164" fontId="0" fillId="0" borderId="1" xfId="1" applyNumberFormat="1" applyFont="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wrapText="1"/>
    </xf>
    <xf numFmtId="0" fontId="0" fillId="0" borderId="1" xfId="0" applyBorder="1" applyAlignment="1">
      <alignment horizontal="left"/>
    </xf>
    <xf numFmtId="0" fontId="36" fillId="0" borderId="0" xfId="0" applyFont="1" applyAlignment="1">
      <alignment horizontal="center" vertical="center"/>
    </xf>
    <xf numFmtId="0" fontId="36" fillId="0" borderId="10" xfId="0" applyFont="1" applyBorder="1" applyAlignment="1">
      <alignment horizontal="center" vertical="center"/>
    </xf>
    <xf numFmtId="15" fontId="35" fillId="10" borderId="1" xfId="0" applyNumberFormat="1" applyFont="1" applyFill="1" applyBorder="1" applyAlignment="1">
      <alignment horizontal="center" vertical="center"/>
    </xf>
    <xf numFmtId="0" fontId="16" fillId="11" borderId="7" xfId="0" applyFont="1" applyFill="1" applyBorder="1" applyAlignment="1">
      <alignment horizontal="center" vertical="center"/>
    </xf>
    <xf numFmtId="0" fontId="20" fillId="0" borderId="0" xfId="0" applyFont="1" applyAlignment="1">
      <alignment horizontal="left" vertical="center"/>
    </xf>
  </cellXfs>
  <cellStyles count="13">
    <cellStyle name="Begin van het project" xfId="9" xr:uid="{EFE80B01-C963-4122-9AC2-2A0E5372A055}"/>
    <cellStyle name="Datum" xfId="5" xr:uid="{1AC23691-C6B3-4374-B1CC-D16110BEB04C}"/>
    <cellStyle name="Hyperlink 2" xfId="4" xr:uid="{950BE606-6751-4601-B6CA-E05B936FB1C1}"/>
    <cellStyle name="Kop 1 2" xfId="11" xr:uid="{A0D4BEEA-9E29-4A42-8578-15CDCB2DCA6C}"/>
    <cellStyle name="Kop 2 2" xfId="10" xr:uid="{D0077168-841F-460F-9E07-58FC48F97D5C}"/>
    <cellStyle name="Kop 3 2" xfId="8" xr:uid="{9EAFBE0B-EA0A-4D50-9376-16209257E466}"/>
    <cellStyle name="Lien hypertexte" xfId="2" builtinId="8"/>
    <cellStyle name="Naam" xfId="6" xr:uid="{9AD50F67-6E1F-4818-B3BD-7E9EA0CBF214}"/>
    <cellStyle name="Normal" xfId="0" builtinId="0"/>
    <cellStyle name="Pourcentage" xfId="1" builtinId="5"/>
    <cellStyle name="Taak" xfId="7" xr:uid="{43A102C0-0A93-4DD8-9359-E657A98939C9}"/>
    <cellStyle name="Titel 2" xfId="12" xr:uid="{1EB23FF4-EE8A-4E4A-B611-CCBC60D1F25B}"/>
    <cellStyle name="zHiddenText" xfId="3" xr:uid="{37938FCB-2FCD-4093-88A7-65D62F307727}"/>
  </cellStyles>
  <dxfs count="61">
    <dxf>
      <border>
        <left/>
        <right style="thin">
          <color theme="0" tint="-0.14996795556505021"/>
        </right>
        <top/>
        <bottom/>
        <vertical/>
        <horizontal/>
      </border>
    </dxf>
    <dxf>
      <border>
        <left/>
        <right style="thin">
          <color theme="0" tint="-0.14996795556505021"/>
        </right>
        <top/>
        <bottom/>
        <vertical/>
        <horizontal/>
      </border>
    </dxf>
    <dxf>
      <border>
        <left/>
        <right style="thin">
          <color theme="0" tint="-0.14996795556505021"/>
        </right>
        <top/>
        <bottom/>
        <vertical/>
        <horizontal/>
      </border>
    </dxf>
    <dxf>
      <border>
        <left/>
        <right style="thin">
          <color theme="0" tint="-0.14996795556505021"/>
        </right>
        <top/>
        <bottom/>
        <vertical/>
        <horizontal/>
      </border>
    </dxf>
    <dxf>
      <fill>
        <patternFill>
          <bgColor rgb="FF00CCFF"/>
        </patternFill>
      </fill>
      <border>
        <top style="thin">
          <color theme="0"/>
        </top>
        <bottom style="thin">
          <color theme="0"/>
        </bottom>
        <vertical/>
        <horizontal/>
      </border>
    </dxf>
    <dxf>
      <border>
        <left/>
        <right style="thin">
          <color theme="0" tint="-0.14996795556505021"/>
        </right>
        <top/>
        <bottom/>
        <vertical/>
        <horizontal/>
      </border>
    </dxf>
    <dxf>
      <font>
        <color rgb="FF00CCFF"/>
      </font>
    </dxf>
    <dxf>
      <font>
        <color theme="9" tint="0.39994506668294322"/>
      </font>
    </dxf>
    <dxf>
      <font>
        <color rgb="FFFF9999"/>
      </font>
    </dxf>
    <dxf>
      <font>
        <color theme="5" tint="0.39994506668294322"/>
      </font>
    </dxf>
    <dxf>
      <font>
        <color rgb="FFFF0000"/>
      </font>
      <fill>
        <patternFill>
          <bgColor rgb="FFFF9999"/>
        </patternFill>
      </fill>
    </dxf>
    <dxf>
      <font>
        <color theme="5" tint="0.39994506668294322"/>
      </font>
    </dxf>
    <dxf>
      <font>
        <color rgb="FFFF9999"/>
      </font>
    </dxf>
    <dxf>
      <font>
        <color theme="9" tint="0.39994506668294322"/>
      </font>
    </dxf>
    <dxf>
      <font>
        <b/>
        <i val="0"/>
      </font>
      <numFmt numFmtId="0" formatCode="General"/>
    </dxf>
    <dxf>
      <numFmt numFmtId="172" formatCode="\ \ \ @"/>
    </dxf>
    <dxf>
      <fill>
        <patternFill>
          <bgColor theme="9" tint="0.79998168889431442"/>
        </patternFill>
      </fill>
    </dxf>
    <dxf>
      <fill>
        <patternFill>
          <bgColor rgb="FFFFFFCC"/>
        </patternFill>
      </fill>
    </dxf>
    <dxf>
      <fill>
        <patternFill>
          <bgColor rgb="FFFFCCCC"/>
        </patternFill>
      </fill>
    </dxf>
    <dxf>
      <fill>
        <patternFill>
          <bgColor theme="7" tint="0.79998168889431442"/>
        </patternFill>
      </fill>
    </dxf>
    <dxf>
      <fill>
        <patternFill>
          <bgColor rgb="FFFF9999"/>
        </patternFill>
      </fill>
    </dxf>
    <dxf>
      <fill>
        <patternFill>
          <bgColor rgb="FFFFCCCC"/>
        </patternFill>
      </fill>
    </dxf>
    <dxf>
      <fill>
        <patternFill>
          <bgColor theme="5" tint="0.79998168889431442"/>
        </patternFill>
      </fill>
    </dxf>
    <dxf>
      <fill>
        <patternFill>
          <bgColor rgb="FFFFFFCC"/>
        </patternFill>
      </fill>
    </dxf>
    <dxf>
      <fill>
        <patternFill>
          <bgColor theme="9" tint="0.79998168889431442"/>
        </patternFill>
      </fill>
    </dxf>
    <dxf>
      <fill>
        <patternFill>
          <bgColor theme="9" tint="0.39994506668294322"/>
        </patternFill>
      </fill>
    </dxf>
    <dxf>
      <font>
        <color auto="1"/>
      </font>
      <fill>
        <patternFill>
          <bgColor rgb="FFFFCCCC"/>
        </patternFill>
      </fill>
    </dxf>
    <dxf>
      <font>
        <color auto="1"/>
      </font>
      <fill>
        <patternFill>
          <bgColor theme="5" tint="0.59996337778862885"/>
        </patternFill>
      </fill>
    </dxf>
    <dxf>
      <font>
        <color auto="1"/>
      </font>
      <fill>
        <patternFill>
          <bgColor rgb="FFFFFFCC"/>
        </patternFill>
      </fill>
    </dxf>
    <dxf>
      <font>
        <color auto="1"/>
      </font>
      <fill>
        <patternFill>
          <bgColor theme="9" tint="0.79998168889431442"/>
        </patternFill>
      </fill>
    </dxf>
    <dxf>
      <font>
        <color auto="1"/>
      </font>
      <fill>
        <patternFill>
          <bgColor theme="9" tint="0.39994506668294322"/>
        </patternFill>
      </fill>
    </dxf>
    <dxf>
      <fill>
        <patternFill>
          <bgColor theme="9" tint="0.79998168889431442"/>
        </patternFill>
      </fill>
    </dxf>
    <dxf>
      <fill>
        <patternFill>
          <bgColor rgb="FFFFFFCC"/>
        </patternFill>
      </fill>
    </dxf>
    <dxf>
      <fill>
        <patternFill>
          <bgColor rgb="FFFFCCCC"/>
        </patternFill>
      </fill>
    </dxf>
    <dxf>
      <fill>
        <patternFill>
          <bgColor theme="7" tint="0.79998168889431442"/>
        </patternFill>
      </fill>
    </dxf>
    <dxf>
      <fill>
        <patternFill>
          <bgColor rgb="FFFF9999"/>
        </patternFill>
      </fill>
    </dxf>
    <dxf>
      <fill>
        <patternFill>
          <bgColor rgb="FFFFCCCC"/>
        </patternFill>
      </fill>
    </dxf>
    <dxf>
      <fill>
        <patternFill>
          <bgColor theme="5" tint="0.79998168889431442"/>
        </patternFill>
      </fill>
    </dxf>
    <dxf>
      <fill>
        <patternFill>
          <bgColor rgb="FFFFFFCC"/>
        </patternFill>
      </fill>
    </dxf>
    <dxf>
      <fill>
        <patternFill>
          <bgColor theme="9" tint="0.79998168889431442"/>
        </patternFill>
      </fill>
    </dxf>
    <dxf>
      <fill>
        <patternFill>
          <bgColor theme="9" tint="0.39994506668294322"/>
        </patternFill>
      </fill>
    </dxf>
    <dxf>
      <font>
        <color auto="1"/>
      </font>
      <fill>
        <patternFill>
          <bgColor rgb="FFFFCCCC"/>
        </patternFill>
      </fill>
    </dxf>
    <dxf>
      <font>
        <color auto="1"/>
      </font>
      <fill>
        <patternFill>
          <bgColor theme="5" tint="0.59996337778862885"/>
        </patternFill>
      </fill>
    </dxf>
    <dxf>
      <font>
        <color auto="1"/>
      </font>
      <fill>
        <patternFill>
          <bgColor rgb="FFFFFFCC"/>
        </patternFill>
      </fill>
    </dxf>
    <dxf>
      <font>
        <color auto="1"/>
      </font>
      <fill>
        <patternFill>
          <bgColor theme="9" tint="0.79998168889431442"/>
        </patternFill>
      </fill>
    </dxf>
    <dxf>
      <font>
        <color auto="1"/>
      </font>
      <fill>
        <patternFill>
          <bgColor theme="9" tint="0.39994506668294322"/>
        </patternFill>
      </fill>
    </dxf>
    <dxf>
      <fill>
        <patternFill>
          <bgColor theme="7" tint="0.79998168889431442"/>
        </patternFill>
      </fill>
    </dxf>
    <dxf>
      <fill>
        <patternFill>
          <bgColor rgb="FFFF9999"/>
        </patternFill>
      </fill>
    </dxf>
    <dxf>
      <fill>
        <patternFill>
          <bgColor rgb="FFFFCCCC"/>
        </patternFill>
      </fill>
    </dxf>
    <dxf>
      <fill>
        <patternFill>
          <bgColor theme="5" tint="0.79998168889431442"/>
        </patternFill>
      </fill>
    </dxf>
    <dxf>
      <fill>
        <patternFill>
          <bgColor rgb="FFFFFFCC"/>
        </patternFill>
      </fill>
    </dxf>
    <dxf>
      <fill>
        <patternFill>
          <bgColor theme="9" tint="0.79998168889431442"/>
        </patternFill>
      </fill>
    </dxf>
    <dxf>
      <fill>
        <patternFill>
          <bgColor theme="9" tint="0.39994506668294322"/>
        </patternFill>
      </fill>
    </dxf>
    <dxf>
      <fill>
        <patternFill>
          <bgColor theme="9" tint="0.79998168889431442"/>
        </patternFill>
      </fill>
    </dxf>
    <dxf>
      <fill>
        <patternFill>
          <bgColor rgb="FFFFFFCC"/>
        </patternFill>
      </fill>
    </dxf>
    <dxf>
      <fill>
        <patternFill>
          <bgColor rgb="FFFFCCCC"/>
        </patternFill>
      </fill>
    </dxf>
    <dxf>
      <font>
        <color auto="1"/>
      </font>
      <fill>
        <patternFill>
          <bgColor rgb="FFFFCCCC"/>
        </patternFill>
      </fill>
    </dxf>
    <dxf>
      <font>
        <color auto="1"/>
      </font>
      <fill>
        <patternFill>
          <bgColor theme="5" tint="0.59996337778862885"/>
        </patternFill>
      </fill>
    </dxf>
    <dxf>
      <font>
        <color auto="1"/>
      </font>
      <fill>
        <patternFill>
          <bgColor rgb="FFFFFFCC"/>
        </patternFill>
      </fill>
    </dxf>
    <dxf>
      <font>
        <color auto="1"/>
      </font>
      <fill>
        <patternFill>
          <bgColor theme="9" tint="0.79998168889431442"/>
        </patternFill>
      </fill>
    </dxf>
    <dxf>
      <font>
        <color auto="1"/>
      </font>
      <fill>
        <patternFill>
          <bgColor theme="9" tint="0.39994506668294322"/>
        </patternFill>
      </fill>
    </dxf>
  </dxfs>
  <tableStyles count="0" defaultTableStyle="TableStyleMedium2" defaultPivotStyle="PivotStyleLight16"/>
  <colors>
    <mruColors>
      <color rgb="FFFFCC99"/>
      <color rgb="FFFFFFCC"/>
      <color rgb="FF00CCFF"/>
      <color rgb="FFFFCCCC"/>
      <color rgb="FFFF99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Scroll" dx="26" fmlaLink="$S$5" horiz="1" max="10" min="1" page="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310515</xdr:colOff>
      <xdr:row>1</xdr:row>
      <xdr:rowOff>28575</xdr:rowOff>
    </xdr:from>
    <xdr:to>
      <xdr:col>1</xdr:col>
      <xdr:colOff>1501140</xdr:colOff>
      <xdr:row>1</xdr:row>
      <xdr:rowOff>1218361</xdr:rowOff>
    </xdr:to>
    <xdr:pic>
      <xdr:nvPicPr>
        <xdr:cNvPr id="5" name="Afbeelding 4">
          <a:extLst>
            <a:ext uri="{FF2B5EF4-FFF2-40B4-BE49-F238E27FC236}">
              <a16:creationId xmlns:a16="http://schemas.microsoft.com/office/drawing/2014/main" id="{1B1FB281-9AA5-3A31-2F10-8953F1480157}"/>
            </a:ext>
          </a:extLst>
        </xdr:cNvPr>
        <xdr:cNvPicPr>
          <a:picLocks noChangeAspect="1"/>
        </xdr:cNvPicPr>
      </xdr:nvPicPr>
      <xdr:blipFill>
        <a:blip xmlns:r="http://schemas.openxmlformats.org/officeDocument/2006/relationships" r:embed="rId1"/>
        <a:stretch>
          <a:fillRect/>
        </a:stretch>
      </xdr:blipFill>
      <xdr:spPr>
        <a:xfrm>
          <a:off x="577215" y="264795"/>
          <a:ext cx="1198245" cy="11897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31</xdr:col>
          <xdr:colOff>368300</xdr:colOff>
          <xdr:row>4</xdr:row>
          <xdr:rowOff>25400</xdr:rowOff>
        </xdr:from>
        <xdr:to>
          <xdr:col>43</xdr:col>
          <xdr:colOff>298450</xdr:colOff>
          <xdr:row>5</xdr:row>
          <xdr:rowOff>69850</xdr:rowOff>
        </xdr:to>
        <xdr:sp macro="" textlink="">
          <xdr:nvSpPr>
            <xdr:cNvPr id="9217" name="Scroll Bar 1" hidden="1">
              <a:extLst>
                <a:ext uri="{63B3BB69-23CF-44E3-9099-C40C66FF867C}">
                  <a14:compatExt spid="_x0000_s9217"/>
                </a:ext>
                <a:ext uri="{FF2B5EF4-FFF2-40B4-BE49-F238E27FC236}">
                  <a16:creationId xmlns:a16="http://schemas.microsoft.com/office/drawing/2014/main" id="{00000000-0008-0000-0400-0000012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editAs="oneCell">
    <xdr:from>
      <xdr:col>1</xdr:col>
      <xdr:colOff>0</xdr:colOff>
      <xdr:row>1</xdr:row>
      <xdr:rowOff>21772</xdr:rowOff>
    </xdr:from>
    <xdr:to>
      <xdr:col>2</xdr:col>
      <xdr:colOff>3799114</xdr:colOff>
      <xdr:row>4</xdr:row>
      <xdr:rowOff>207744</xdr:rowOff>
    </xdr:to>
    <xdr:pic>
      <xdr:nvPicPr>
        <xdr:cNvPr id="6" name="Afbeelding 5">
          <a:extLst>
            <a:ext uri="{FF2B5EF4-FFF2-40B4-BE49-F238E27FC236}">
              <a16:creationId xmlns:a16="http://schemas.microsoft.com/office/drawing/2014/main" id="{EE509285-A7B8-3837-6230-FB853DF2344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40" t="38375" r="140" b="35995"/>
        <a:stretch/>
      </xdr:blipFill>
      <xdr:spPr>
        <a:xfrm>
          <a:off x="250371" y="239486"/>
          <a:ext cx="4463143" cy="1143915"/>
        </a:xfrm>
        <a:prstGeom prst="rect">
          <a:avLst/>
        </a:prstGeom>
      </xdr:spPr>
    </xdr:pic>
    <xdr:clientData/>
  </xdr:twoCellAnchor>
  <xdr:twoCellAnchor>
    <xdr:from>
      <xdr:col>12</xdr:col>
      <xdr:colOff>322217</xdr:colOff>
      <xdr:row>8</xdr:row>
      <xdr:rowOff>15240</xdr:rowOff>
    </xdr:from>
    <xdr:to>
      <xdr:col>12</xdr:col>
      <xdr:colOff>322217</xdr:colOff>
      <xdr:row>47</xdr:row>
      <xdr:rowOff>15240</xdr:rowOff>
    </xdr:to>
    <xdr:cxnSp macro="">
      <xdr:nvCxnSpPr>
        <xdr:cNvPr id="3" name="Rechte verbindingslijn 2">
          <a:extLst>
            <a:ext uri="{FF2B5EF4-FFF2-40B4-BE49-F238E27FC236}">
              <a16:creationId xmlns:a16="http://schemas.microsoft.com/office/drawing/2014/main" id="{02F4A2C1-1C64-EBEF-3042-2E63327D9518}"/>
            </a:ext>
          </a:extLst>
        </xdr:cNvPr>
        <xdr:cNvCxnSpPr/>
      </xdr:nvCxnSpPr>
      <xdr:spPr>
        <a:xfrm>
          <a:off x="12018917" y="2484120"/>
          <a:ext cx="0" cy="7109460"/>
        </a:xfrm>
        <a:prstGeom prst="line">
          <a:avLst/>
        </a:prstGeom>
        <a:ln>
          <a:solidFill>
            <a:srgbClr val="FF0000"/>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https://www.quickfds.com/"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0E1D2-0E91-4B53-8805-05BFC831EF77}">
  <dimension ref="B1:C36"/>
  <sheetViews>
    <sheetView showGridLines="0" topLeftCell="B15" zoomScale="80" zoomScaleNormal="80" workbookViewId="0">
      <selection activeCell="C35" sqref="C35"/>
    </sheetView>
  </sheetViews>
  <sheetFormatPr defaultColWidth="8.7109375" defaultRowHeight="14.45"/>
  <cols>
    <col min="1" max="1" width="3.85546875" customWidth="1"/>
    <col min="2" max="2" width="49.85546875" customWidth="1"/>
    <col min="3" max="3" width="160.85546875" bestFit="1" customWidth="1"/>
    <col min="5" max="5" width="66.42578125" customWidth="1"/>
    <col min="6" max="6" width="11.85546875" bestFit="1" customWidth="1"/>
    <col min="7" max="7" width="10.85546875" bestFit="1" customWidth="1"/>
    <col min="11" max="11" width="23.85546875" bestFit="1" customWidth="1"/>
    <col min="12" max="12" width="76.42578125" bestFit="1" customWidth="1"/>
  </cols>
  <sheetData>
    <row r="1" spans="2:3" ht="18.600000000000001" customHeight="1"/>
    <row r="2" spans="2:3" ht="99.6" customHeight="1">
      <c r="B2" s="92"/>
      <c r="C2" s="181" t="s">
        <v>0</v>
      </c>
    </row>
    <row r="3" spans="2:3" ht="15.6" customHeight="1">
      <c r="C3" s="166" t="s">
        <v>1</v>
      </c>
    </row>
    <row r="4" spans="2:3" ht="14.45" customHeight="1">
      <c r="B4" s="190" t="s">
        <v>2</v>
      </c>
      <c r="C4" s="165" t="s">
        <v>3</v>
      </c>
    </row>
    <row r="5" spans="2:3" ht="14.45" customHeight="1">
      <c r="B5" s="191"/>
      <c r="C5" s="165" t="s">
        <v>4</v>
      </c>
    </row>
    <row r="6" spans="2:3" ht="14.45" customHeight="1">
      <c r="B6" s="191"/>
      <c r="C6" s="165" t="s">
        <v>5</v>
      </c>
    </row>
    <row r="7" spans="2:3" ht="14.45" customHeight="1">
      <c r="B7" s="191"/>
      <c r="C7" s="165" t="s">
        <v>6</v>
      </c>
    </row>
    <row r="8" spans="2:3" ht="14.45" customHeight="1">
      <c r="B8" s="192"/>
      <c r="C8" s="165" t="s">
        <v>7</v>
      </c>
    </row>
    <row r="10" spans="2:3">
      <c r="C10" s="93" t="s">
        <v>8</v>
      </c>
    </row>
    <row r="11" spans="2:3" ht="18">
      <c r="B11" s="167" t="s">
        <v>9</v>
      </c>
      <c r="C11" s="168" t="s">
        <v>10</v>
      </c>
    </row>
    <row r="12" spans="2:3">
      <c r="B12" s="169" t="s">
        <v>11</v>
      </c>
      <c r="C12" s="170" t="s">
        <v>12</v>
      </c>
    </row>
    <row r="13" spans="2:3">
      <c r="B13" s="171" t="s">
        <v>13</v>
      </c>
      <c r="C13" s="170" t="s">
        <v>14</v>
      </c>
    </row>
    <row r="14" spans="2:3">
      <c r="B14" s="172" t="s">
        <v>15</v>
      </c>
      <c r="C14" s="170" t="s">
        <v>16</v>
      </c>
    </row>
    <row r="15" spans="2:3">
      <c r="B15" s="173" t="s">
        <v>17</v>
      </c>
      <c r="C15" s="170" t="s">
        <v>18</v>
      </c>
    </row>
    <row r="16" spans="2:3">
      <c r="B16" s="174" t="s">
        <v>19</v>
      </c>
      <c r="C16" s="170" t="s">
        <v>20</v>
      </c>
    </row>
    <row r="18" spans="2:3" ht="18">
      <c r="B18" s="167" t="s">
        <v>21</v>
      </c>
      <c r="C18" s="168" t="s">
        <v>22</v>
      </c>
    </row>
    <row r="19" spans="2:3">
      <c r="B19" s="169" t="s">
        <v>23</v>
      </c>
      <c r="C19" s="170" t="s">
        <v>24</v>
      </c>
    </row>
    <row r="20" spans="2:3">
      <c r="B20" s="171" t="s">
        <v>25</v>
      </c>
      <c r="C20" s="170" t="s">
        <v>26</v>
      </c>
    </row>
    <row r="21" spans="2:3">
      <c r="B21" s="172" t="s">
        <v>27</v>
      </c>
      <c r="C21" s="170" t="s">
        <v>28</v>
      </c>
    </row>
    <row r="22" spans="2:3">
      <c r="B22" s="173" t="s">
        <v>29</v>
      </c>
      <c r="C22" s="170" t="s">
        <v>30</v>
      </c>
    </row>
    <row r="23" spans="2:3">
      <c r="B23" s="174" t="s">
        <v>31</v>
      </c>
      <c r="C23" s="170" t="s">
        <v>32</v>
      </c>
    </row>
    <row r="24" spans="2:3">
      <c r="B24" s="175" t="s">
        <v>33</v>
      </c>
      <c r="C24" s="170" t="s">
        <v>34</v>
      </c>
    </row>
    <row r="25" spans="2:3">
      <c r="B25" s="176" t="s">
        <v>35</v>
      </c>
      <c r="C25" s="170" t="s">
        <v>36</v>
      </c>
    </row>
    <row r="27" spans="2:3" ht="18">
      <c r="B27" s="167" t="s">
        <v>37</v>
      </c>
      <c r="C27" s="182" t="s">
        <v>22</v>
      </c>
    </row>
    <row r="28" spans="2:3">
      <c r="B28" s="171" t="s">
        <v>38</v>
      </c>
      <c r="C28" s="23" t="s">
        <v>39</v>
      </c>
    </row>
    <row r="29" spans="2:3">
      <c r="B29" s="172" t="s">
        <v>40</v>
      </c>
      <c r="C29" s="170" t="s">
        <v>41</v>
      </c>
    </row>
    <row r="30" spans="2:3">
      <c r="B30" s="174" t="s">
        <v>42</v>
      </c>
      <c r="C30" s="170" t="s">
        <v>43</v>
      </c>
    </row>
    <row r="31" spans="2:3">
      <c r="C31" s="1"/>
    </row>
    <row r="32" spans="2:3">
      <c r="C32" s="93" t="s">
        <v>44</v>
      </c>
    </row>
    <row r="33" spans="2:3" ht="18">
      <c r="B33" s="167" t="s">
        <v>45</v>
      </c>
      <c r="C33" s="168" t="s">
        <v>46</v>
      </c>
    </row>
    <row r="34" spans="2:3">
      <c r="B34" s="169" t="s">
        <v>47</v>
      </c>
      <c r="C34" s="170" t="s">
        <v>48</v>
      </c>
    </row>
    <row r="35" spans="2:3">
      <c r="B35" s="173" t="s">
        <v>49</v>
      </c>
      <c r="C35" s="170" t="s">
        <v>50</v>
      </c>
    </row>
    <row r="36" spans="2:3">
      <c r="B36" s="175" t="s">
        <v>51</v>
      </c>
      <c r="C36" s="170" t="s">
        <v>52</v>
      </c>
    </row>
  </sheetData>
  <mergeCells count="1">
    <mergeCell ref="B4:B8"/>
  </mergeCells>
  <hyperlinks>
    <hyperlink ref="C6" location="'Solutions - Building'!A1" display="Solutions - Buildings" xr:uid="{68BB5648-72C5-4B4A-A3C8-FB9E98188989}"/>
    <hyperlink ref="C7" location="'Solutions - Process'!A1" display="Solutions - Process" xr:uid="{D8EB2CB4-76A0-4257-B757-70F236F91B76}"/>
    <hyperlink ref="C8" location="'Solutions - Business'!A1" display="Solutions - Business" xr:uid="{D8FFEFF1-96CC-47FF-AE7F-FF86BD4E1EDB}"/>
    <hyperlink ref="C4" location="'Gantt - Best Practices'!A1" display="Timeline" xr:uid="{B81F0A50-5B73-455B-9489-C618216F89C5}"/>
    <hyperlink ref="C5" location="'Best Practices - Overview'!A1" display="Best Practices - Overview" xr:uid="{67F8185A-5A7E-46CE-97E5-C7CB3D33A986}"/>
  </hyperlinks>
  <pageMargins left="0.7" right="0.7" top="0.75" bottom="0.75" header="0.3" footer="0.3"/>
  <pageSetup paperSize="9" orientation="portrait" r:id="rId1"/>
  <headerFooter>
    <oddFooter>&amp;R_x000D_&amp;1#&amp;"Arial"&amp;10&amp;K000000 Confidential C</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2D61C-407B-4B81-9C7C-410243EC0C7E}">
  <dimension ref="A1:M44"/>
  <sheetViews>
    <sheetView topLeftCell="A31" zoomScale="80" zoomScaleNormal="80" workbookViewId="0">
      <selection activeCell="I45" sqref="I44:I45"/>
    </sheetView>
  </sheetViews>
  <sheetFormatPr defaultColWidth="8.7109375" defaultRowHeight="14.45"/>
  <cols>
    <col min="1" max="1" width="4.140625" customWidth="1"/>
    <col min="2" max="2" width="12.42578125" customWidth="1"/>
    <col min="3" max="3" width="7.5703125" style="96" customWidth="1"/>
    <col min="4" max="4" width="73" customWidth="1"/>
    <col min="5" max="5" width="61.140625" customWidth="1"/>
    <col min="6" max="6" width="42.140625" customWidth="1"/>
    <col min="7" max="7" width="9.85546875" bestFit="1" customWidth="1"/>
    <col min="8" max="8" width="14" bestFit="1" customWidth="1"/>
    <col min="9" max="9" width="182.28515625" customWidth="1"/>
    <col min="10" max="10" width="29.42578125" bestFit="1" customWidth="1"/>
    <col min="11" max="11" width="28" bestFit="1" customWidth="1"/>
    <col min="12" max="12" width="30.140625" bestFit="1" customWidth="1"/>
    <col min="13" max="13" width="8.42578125" bestFit="1" customWidth="1"/>
  </cols>
  <sheetData>
    <row r="1" spans="1:13" s="177" customFormat="1" ht="17.45">
      <c r="A1" s="183" t="s">
        <v>53</v>
      </c>
      <c r="B1" s="183" t="s">
        <v>54</v>
      </c>
      <c r="C1" s="184" t="s">
        <v>55</v>
      </c>
      <c r="D1" s="183" t="s">
        <v>54</v>
      </c>
      <c r="E1" s="183" t="s">
        <v>56</v>
      </c>
      <c r="F1" s="183" t="s">
        <v>57</v>
      </c>
      <c r="G1" s="183" t="s">
        <v>58</v>
      </c>
      <c r="H1" s="183" t="s">
        <v>59</v>
      </c>
      <c r="I1" s="183" t="s">
        <v>60</v>
      </c>
      <c r="J1" s="183" t="s">
        <v>61</v>
      </c>
      <c r="K1" s="183" t="s">
        <v>62</v>
      </c>
      <c r="L1" s="183" t="s">
        <v>63</v>
      </c>
      <c r="M1" s="183" t="s">
        <v>64</v>
      </c>
    </row>
    <row r="2" spans="1:13">
      <c r="A2" s="9">
        <v>1</v>
      </c>
      <c r="B2" s="9">
        <v>1</v>
      </c>
      <c r="C2" s="15">
        <v>1.1000000000000001</v>
      </c>
      <c r="D2" s="9" t="s">
        <v>65</v>
      </c>
      <c r="E2" s="9" t="s">
        <v>66</v>
      </c>
      <c r="F2" s="185">
        <f>(5/100)/8</f>
        <v>6.2500000000000003E-3</v>
      </c>
      <c r="G2" s="9" t="s">
        <v>67</v>
      </c>
      <c r="H2" s="9" t="s">
        <v>67</v>
      </c>
      <c r="I2" s="9" t="s">
        <v>68</v>
      </c>
      <c r="J2" s="4" t="s">
        <v>69</v>
      </c>
      <c r="K2" s="9"/>
      <c r="L2" s="9"/>
      <c r="M2" s="9"/>
    </row>
    <row r="3" spans="1:13">
      <c r="A3" s="9">
        <v>1</v>
      </c>
      <c r="B3" s="9">
        <v>2</v>
      </c>
      <c r="C3" s="15" t="str">
        <f t="shared" ref="C3:C42" si="0">A3 &amp; "." &amp; B3</f>
        <v>1.2</v>
      </c>
      <c r="D3" s="9" t="s">
        <v>70</v>
      </c>
      <c r="E3" s="9" t="s">
        <v>71</v>
      </c>
      <c r="F3" s="15" t="s">
        <v>72</v>
      </c>
      <c r="G3" s="15">
        <v>3</v>
      </c>
      <c r="H3" s="179" t="s">
        <v>73</v>
      </c>
      <c r="I3" s="9" t="s">
        <v>74</v>
      </c>
      <c r="J3" s="4" t="s">
        <v>69</v>
      </c>
      <c r="K3" s="9"/>
      <c r="L3" s="9"/>
      <c r="M3" s="9"/>
    </row>
    <row r="4" spans="1:13">
      <c r="A4" s="9">
        <v>1</v>
      </c>
      <c r="B4" s="9">
        <v>3</v>
      </c>
      <c r="C4" s="15" t="str">
        <f t="shared" si="0"/>
        <v>1.3</v>
      </c>
      <c r="D4" s="9" t="s">
        <v>75</v>
      </c>
      <c r="E4" s="9" t="s">
        <v>66</v>
      </c>
      <c r="F4" s="185">
        <f t="shared" ref="F4:F10" si="1">(5/100)/8</f>
        <v>6.2500000000000003E-3</v>
      </c>
      <c r="G4" s="9" t="s">
        <v>67</v>
      </c>
      <c r="H4" s="9" t="s">
        <v>67</v>
      </c>
      <c r="I4" s="9" t="s">
        <v>68</v>
      </c>
      <c r="J4" s="4" t="s">
        <v>69</v>
      </c>
      <c r="K4" s="9"/>
      <c r="L4" s="9"/>
      <c r="M4" s="9"/>
    </row>
    <row r="5" spans="1:13">
      <c r="A5" s="9">
        <v>1</v>
      </c>
      <c r="B5" s="9">
        <v>4</v>
      </c>
      <c r="C5" s="15" t="str">
        <f t="shared" si="0"/>
        <v>1.4</v>
      </c>
      <c r="D5" s="9" t="s">
        <v>76</v>
      </c>
      <c r="E5" s="9" t="s">
        <v>66</v>
      </c>
      <c r="F5" s="185">
        <f t="shared" si="1"/>
        <v>6.2500000000000003E-3</v>
      </c>
      <c r="G5" s="9" t="s">
        <v>67</v>
      </c>
      <c r="H5" s="9" t="s">
        <v>67</v>
      </c>
      <c r="I5" s="9" t="s">
        <v>68</v>
      </c>
      <c r="J5" s="4" t="s">
        <v>69</v>
      </c>
      <c r="K5" s="9"/>
      <c r="L5" s="9"/>
      <c r="M5" s="9"/>
    </row>
    <row r="6" spans="1:13">
      <c r="A6" s="9">
        <v>1</v>
      </c>
      <c r="B6" s="9">
        <v>5</v>
      </c>
      <c r="C6" s="15" t="str">
        <f t="shared" si="0"/>
        <v>1.5</v>
      </c>
      <c r="D6" s="9" t="s">
        <v>77</v>
      </c>
      <c r="E6" s="9" t="s">
        <v>66</v>
      </c>
      <c r="F6" s="185">
        <f t="shared" si="1"/>
        <v>6.2500000000000003E-3</v>
      </c>
      <c r="G6" s="9" t="s">
        <v>67</v>
      </c>
      <c r="H6" s="9" t="s">
        <v>67</v>
      </c>
      <c r="I6" s="9" t="s">
        <v>68</v>
      </c>
      <c r="J6" s="4" t="s">
        <v>69</v>
      </c>
      <c r="K6" s="9"/>
      <c r="L6" s="9"/>
      <c r="M6" s="9"/>
    </row>
    <row r="7" spans="1:13">
      <c r="A7" s="9">
        <v>1</v>
      </c>
      <c r="B7" s="9">
        <v>6</v>
      </c>
      <c r="C7" s="15" t="str">
        <f t="shared" si="0"/>
        <v>1.6</v>
      </c>
      <c r="D7" s="9" t="s">
        <v>78</v>
      </c>
      <c r="E7" s="9" t="s">
        <v>66</v>
      </c>
      <c r="F7" s="185">
        <f t="shared" si="1"/>
        <v>6.2500000000000003E-3</v>
      </c>
      <c r="G7" s="9" t="s">
        <v>67</v>
      </c>
      <c r="H7" s="9" t="s">
        <v>67</v>
      </c>
      <c r="I7" s="9" t="s">
        <v>74</v>
      </c>
      <c r="J7" s="4" t="s">
        <v>69</v>
      </c>
      <c r="K7" s="9"/>
      <c r="L7" s="9"/>
      <c r="M7" s="9"/>
    </row>
    <row r="8" spans="1:13">
      <c r="A8" s="9">
        <v>1</v>
      </c>
      <c r="B8" s="9">
        <v>7</v>
      </c>
      <c r="C8" s="15" t="str">
        <f t="shared" si="0"/>
        <v>1.7</v>
      </c>
      <c r="D8" s="9" t="s">
        <v>79</v>
      </c>
      <c r="E8" s="9" t="s">
        <v>66</v>
      </c>
      <c r="F8" s="185">
        <f t="shared" si="1"/>
        <v>6.2500000000000003E-3</v>
      </c>
      <c r="G8" s="9" t="s">
        <v>67</v>
      </c>
      <c r="H8" s="9" t="s">
        <v>67</v>
      </c>
      <c r="I8" s="9" t="s">
        <v>68</v>
      </c>
      <c r="J8" s="4" t="s">
        <v>69</v>
      </c>
      <c r="K8" s="9"/>
      <c r="L8" s="9"/>
      <c r="M8" s="9"/>
    </row>
    <row r="9" spans="1:13">
      <c r="A9" s="9">
        <v>1</v>
      </c>
      <c r="B9" s="9">
        <v>8</v>
      </c>
      <c r="C9" s="15" t="str">
        <f t="shared" si="0"/>
        <v>1.8</v>
      </c>
      <c r="D9" s="9" t="s">
        <v>80</v>
      </c>
      <c r="E9" s="9" t="s">
        <v>66</v>
      </c>
      <c r="F9" s="185">
        <f t="shared" si="1"/>
        <v>6.2500000000000003E-3</v>
      </c>
      <c r="G9" s="9" t="s">
        <v>67</v>
      </c>
      <c r="H9" s="9" t="s">
        <v>67</v>
      </c>
      <c r="I9" s="9" t="s">
        <v>81</v>
      </c>
      <c r="J9" s="4" t="s">
        <v>69</v>
      </c>
      <c r="K9" s="9"/>
      <c r="L9" s="9"/>
      <c r="M9" s="9"/>
    </row>
    <row r="10" spans="1:13">
      <c r="A10" s="9">
        <v>1</v>
      </c>
      <c r="B10" s="9">
        <v>9</v>
      </c>
      <c r="C10" s="15" t="str">
        <f t="shared" si="0"/>
        <v>1.9</v>
      </c>
      <c r="D10" s="9" t="s">
        <v>82</v>
      </c>
      <c r="E10" s="9" t="s">
        <v>66</v>
      </c>
      <c r="F10" s="185">
        <f t="shared" si="1"/>
        <v>6.2500000000000003E-3</v>
      </c>
      <c r="G10" s="9" t="s">
        <v>67</v>
      </c>
      <c r="H10" s="9" t="s">
        <v>67</v>
      </c>
      <c r="I10" s="9" t="s">
        <v>68</v>
      </c>
      <c r="J10" s="4" t="s">
        <v>69</v>
      </c>
      <c r="K10" s="9"/>
      <c r="L10" s="9"/>
      <c r="M10" s="9"/>
    </row>
    <row r="11" spans="1:13">
      <c r="A11" s="9">
        <v>2</v>
      </c>
      <c r="B11" s="9">
        <v>1</v>
      </c>
      <c r="C11" s="15" t="str">
        <f t="shared" si="0"/>
        <v>2.1</v>
      </c>
      <c r="D11" s="9" t="s">
        <v>83</v>
      </c>
      <c r="E11" s="9" t="s">
        <v>84</v>
      </c>
      <c r="F11" s="9" t="s">
        <v>85</v>
      </c>
      <c r="G11" s="15">
        <v>2</v>
      </c>
      <c r="H11" s="9" t="s">
        <v>67</v>
      </c>
      <c r="I11" s="9" t="s">
        <v>86</v>
      </c>
      <c r="J11" s="4" t="s">
        <v>69</v>
      </c>
      <c r="K11" s="9"/>
      <c r="L11" s="9"/>
      <c r="M11" s="9"/>
    </row>
    <row r="12" spans="1:13">
      <c r="A12" s="9">
        <v>3</v>
      </c>
      <c r="B12" s="9">
        <v>1</v>
      </c>
      <c r="C12" s="15" t="str">
        <f t="shared" si="0"/>
        <v>3.1</v>
      </c>
      <c r="D12" s="9" t="s">
        <v>87</v>
      </c>
      <c r="E12" s="9" t="s">
        <v>88</v>
      </c>
      <c r="F12" s="9"/>
      <c r="G12" s="9" t="s">
        <v>89</v>
      </c>
      <c r="H12" s="9" t="s">
        <v>67</v>
      </c>
      <c r="I12" s="9" t="s">
        <v>90</v>
      </c>
      <c r="J12" s="4" t="s">
        <v>69</v>
      </c>
      <c r="K12" s="9"/>
      <c r="L12" s="9"/>
      <c r="M12" s="9"/>
    </row>
    <row r="13" spans="1:13">
      <c r="A13" s="9">
        <v>3</v>
      </c>
      <c r="B13" s="9">
        <v>2</v>
      </c>
      <c r="C13" s="15" t="str">
        <f t="shared" si="0"/>
        <v>3.2</v>
      </c>
      <c r="D13" s="9" t="s">
        <v>91</v>
      </c>
      <c r="E13" s="9" t="s">
        <v>66</v>
      </c>
      <c r="F13" s="9" t="s">
        <v>92</v>
      </c>
      <c r="G13" s="9" t="s">
        <v>67</v>
      </c>
      <c r="H13" s="9" t="s">
        <v>67</v>
      </c>
      <c r="I13" s="9" t="s">
        <v>93</v>
      </c>
      <c r="J13" s="4" t="s">
        <v>69</v>
      </c>
      <c r="K13" s="9"/>
      <c r="L13" s="9"/>
      <c r="M13" s="9"/>
    </row>
    <row r="14" spans="1:13">
      <c r="A14" s="9">
        <v>4</v>
      </c>
      <c r="B14" s="9">
        <v>1</v>
      </c>
      <c r="C14" s="15" t="str">
        <f t="shared" si="0"/>
        <v>4.1</v>
      </c>
      <c r="D14" s="9" t="s">
        <v>94</v>
      </c>
      <c r="E14" s="9" t="s">
        <v>95</v>
      </c>
      <c r="F14" s="9" t="s">
        <v>96</v>
      </c>
      <c r="G14" s="9" t="s">
        <v>97</v>
      </c>
      <c r="H14" s="9" t="s">
        <v>67</v>
      </c>
      <c r="I14" s="9" t="s">
        <v>74</v>
      </c>
      <c r="J14" s="4" t="s">
        <v>69</v>
      </c>
      <c r="K14" s="9"/>
      <c r="L14" s="9"/>
      <c r="M14" s="9"/>
    </row>
    <row r="15" spans="1:13">
      <c r="A15" s="9">
        <v>4</v>
      </c>
      <c r="B15" s="9">
        <v>2</v>
      </c>
      <c r="C15" s="15" t="str">
        <f t="shared" si="0"/>
        <v>4.2</v>
      </c>
      <c r="D15" s="9" t="s">
        <v>98</v>
      </c>
      <c r="E15" s="9" t="s">
        <v>95</v>
      </c>
      <c r="F15" s="9" t="s">
        <v>99</v>
      </c>
      <c r="G15" s="9" t="s">
        <v>97</v>
      </c>
      <c r="H15" s="9" t="s">
        <v>67</v>
      </c>
      <c r="I15" s="9" t="s">
        <v>74</v>
      </c>
      <c r="J15" s="4" t="s">
        <v>69</v>
      </c>
      <c r="K15" s="9"/>
      <c r="L15" s="9"/>
      <c r="M15" s="9"/>
    </row>
    <row r="16" spans="1:13">
      <c r="A16" s="9">
        <v>4</v>
      </c>
      <c r="B16" s="9">
        <v>3</v>
      </c>
      <c r="C16" s="15" t="str">
        <f t="shared" si="0"/>
        <v>4.3</v>
      </c>
      <c r="D16" s="9" t="s">
        <v>100</v>
      </c>
      <c r="E16" s="9" t="s">
        <v>101</v>
      </c>
      <c r="F16" s="9" t="s">
        <v>102</v>
      </c>
      <c r="G16" s="9" t="s">
        <v>97</v>
      </c>
      <c r="H16" s="9" t="s">
        <v>67</v>
      </c>
      <c r="I16" s="9" t="s">
        <v>103</v>
      </c>
      <c r="J16" s="4" t="s">
        <v>69</v>
      </c>
      <c r="K16" s="9"/>
      <c r="L16" s="9"/>
      <c r="M16" s="9"/>
    </row>
    <row r="17" spans="1:13">
      <c r="A17" s="9">
        <v>5</v>
      </c>
      <c r="B17" s="9">
        <v>1</v>
      </c>
      <c r="C17" s="15" t="str">
        <f t="shared" si="0"/>
        <v>5.1</v>
      </c>
      <c r="D17" s="9" t="s">
        <v>104</v>
      </c>
      <c r="E17" s="9" t="s">
        <v>66</v>
      </c>
      <c r="F17" s="9" t="s">
        <v>105</v>
      </c>
      <c r="G17" s="9" t="s">
        <v>67</v>
      </c>
      <c r="H17" s="9" t="s">
        <v>67</v>
      </c>
      <c r="I17" s="9" t="s">
        <v>106</v>
      </c>
      <c r="J17" s="4" t="s">
        <v>69</v>
      </c>
      <c r="K17" s="9"/>
      <c r="L17" s="9"/>
      <c r="M17" s="9"/>
    </row>
    <row r="18" spans="1:13">
      <c r="A18" s="9">
        <v>5</v>
      </c>
      <c r="B18" s="9">
        <v>2</v>
      </c>
      <c r="C18" s="15" t="str">
        <f t="shared" si="0"/>
        <v>5.2</v>
      </c>
      <c r="D18" s="9" t="s">
        <v>107</v>
      </c>
      <c r="E18" s="9" t="s">
        <v>66</v>
      </c>
      <c r="F18" s="9" t="s">
        <v>108</v>
      </c>
      <c r="G18" s="9" t="s">
        <v>67</v>
      </c>
      <c r="H18" s="9" t="s">
        <v>67</v>
      </c>
      <c r="I18" s="9" t="s">
        <v>109</v>
      </c>
      <c r="J18" s="4" t="s">
        <v>69</v>
      </c>
      <c r="K18" s="9"/>
      <c r="L18" s="9"/>
      <c r="M18" s="9"/>
    </row>
    <row r="19" spans="1:13">
      <c r="A19" s="9">
        <v>6</v>
      </c>
      <c r="B19" s="9">
        <v>1</v>
      </c>
      <c r="C19" s="15" t="str">
        <f t="shared" si="0"/>
        <v>6.1</v>
      </c>
      <c r="D19" s="9" t="s">
        <v>110</v>
      </c>
      <c r="E19" s="9" t="s">
        <v>111</v>
      </c>
      <c r="F19" s="9" t="s">
        <v>67</v>
      </c>
      <c r="G19" s="9" t="s">
        <v>67</v>
      </c>
      <c r="H19" s="9" t="s">
        <v>67</v>
      </c>
      <c r="I19" s="9" t="s">
        <v>112</v>
      </c>
      <c r="J19" s="4" t="s">
        <v>69</v>
      </c>
      <c r="K19" s="9"/>
      <c r="L19" s="9"/>
      <c r="M19" s="9"/>
    </row>
    <row r="20" spans="1:13">
      <c r="A20" s="9">
        <v>6</v>
      </c>
      <c r="B20" s="9">
        <v>2</v>
      </c>
      <c r="C20" s="15" t="str">
        <f t="shared" si="0"/>
        <v>6.2</v>
      </c>
      <c r="D20" s="9" t="s">
        <v>113</v>
      </c>
      <c r="E20" s="9" t="s">
        <v>111</v>
      </c>
      <c r="F20" s="9" t="s">
        <v>67</v>
      </c>
      <c r="G20" s="9" t="s">
        <v>67</v>
      </c>
      <c r="H20" s="9" t="s">
        <v>67</v>
      </c>
      <c r="I20" s="9" t="s">
        <v>112</v>
      </c>
      <c r="J20" s="4" t="s">
        <v>69</v>
      </c>
      <c r="K20" s="9"/>
      <c r="L20" s="9"/>
      <c r="M20" s="9"/>
    </row>
    <row r="21" spans="1:13">
      <c r="A21" s="9">
        <v>6</v>
      </c>
      <c r="B21" s="9">
        <v>3</v>
      </c>
      <c r="C21" s="15" t="str">
        <f t="shared" si="0"/>
        <v>6.3</v>
      </c>
      <c r="D21" s="9" t="s">
        <v>114</v>
      </c>
      <c r="E21" s="9" t="s">
        <v>111</v>
      </c>
      <c r="F21" s="9" t="s">
        <v>67</v>
      </c>
      <c r="G21" s="9" t="s">
        <v>67</v>
      </c>
      <c r="H21" s="9" t="s">
        <v>67</v>
      </c>
      <c r="I21" s="9" t="s">
        <v>115</v>
      </c>
      <c r="J21" s="4" t="s">
        <v>69</v>
      </c>
      <c r="K21" s="9"/>
      <c r="L21" s="9"/>
      <c r="M21" s="9"/>
    </row>
    <row r="22" spans="1:13">
      <c r="A22" s="9">
        <v>7</v>
      </c>
      <c r="B22" s="9">
        <v>1</v>
      </c>
      <c r="C22" s="15" t="str">
        <f t="shared" si="0"/>
        <v>7.1</v>
      </c>
      <c r="D22" s="9" t="s">
        <v>116</v>
      </c>
      <c r="E22" s="9" t="s">
        <v>117</v>
      </c>
      <c r="F22" s="13" t="s">
        <v>118</v>
      </c>
      <c r="G22" s="15">
        <v>5</v>
      </c>
      <c r="H22" s="9" t="s">
        <v>67</v>
      </c>
      <c r="I22" s="9" t="s">
        <v>119</v>
      </c>
      <c r="J22" s="4" t="s">
        <v>69</v>
      </c>
      <c r="K22" s="9"/>
      <c r="L22" s="9"/>
      <c r="M22" s="9"/>
    </row>
    <row r="23" spans="1:13" ht="43.5">
      <c r="A23" s="9">
        <v>7</v>
      </c>
      <c r="B23" s="9">
        <v>2</v>
      </c>
      <c r="C23" s="15" t="str">
        <f t="shared" si="0"/>
        <v>7.2</v>
      </c>
      <c r="D23" s="9" t="s">
        <v>120</v>
      </c>
      <c r="E23" s="9" t="s">
        <v>121</v>
      </c>
      <c r="F23" s="13" t="s">
        <v>122</v>
      </c>
      <c r="G23" s="15">
        <v>4</v>
      </c>
      <c r="H23" s="9" t="s">
        <v>67</v>
      </c>
      <c r="I23" s="5" t="s">
        <v>123</v>
      </c>
      <c r="J23" s="4" t="s">
        <v>69</v>
      </c>
      <c r="K23" s="9"/>
      <c r="L23" s="9"/>
      <c r="M23" s="9"/>
    </row>
    <row r="24" spans="1:13" ht="57.95">
      <c r="A24" s="9">
        <v>8</v>
      </c>
      <c r="B24" s="9">
        <v>1</v>
      </c>
      <c r="C24" s="15" t="str">
        <f t="shared" si="0"/>
        <v>8.1</v>
      </c>
      <c r="D24" s="9" t="s">
        <v>124</v>
      </c>
      <c r="E24" s="9" t="s">
        <v>121</v>
      </c>
      <c r="F24" s="13" t="s">
        <v>122</v>
      </c>
      <c r="G24" s="15">
        <v>4</v>
      </c>
      <c r="H24" s="9" t="s">
        <v>67</v>
      </c>
      <c r="I24" s="5" t="s">
        <v>125</v>
      </c>
      <c r="J24" s="4" t="s">
        <v>69</v>
      </c>
      <c r="K24" s="9"/>
      <c r="L24" s="9"/>
      <c r="M24" s="9"/>
    </row>
    <row r="25" spans="1:13" ht="27.95" customHeight="1">
      <c r="A25" s="9">
        <v>9</v>
      </c>
      <c r="B25" s="9">
        <v>1</v>
      </c>
      <c r="C25" s="15" t="str">
        <f t="shared" si="0"/>
        <v>9.1</v>
      </c>
      <c r="D25" s="9" t="s">
        <v>126</v>
      </c>
      <c r="E25" s="9" t="s">
        <v>127</v>
      </c>
      <c r="F25" s="13" t="s">
        <v>128</v>
      </c>
      <c r="G25" s="9" t="s">
        <v>67</v>
      </c>
      <c r="H25" s="9" t="s">
        <v>67</v>
      </c>
      <c r="I25" s="5" t="s">
        <v>129</v>
      </c>
      <c r="J25" s="4" t="s">
        <v>69</v>
      </c>
      <c r="K25" s="9"/>
      <c r="L25" s="9"/>
      <c r="M25" s="9"/>
    </row>
    <row r="26" spans="1:13">
      <c r="A26" s="9">
        <v>9</v>
      </c>
      <c r="B26" s="9">
        <v>2</v>
      </c>
      <c r="C26" s="15" t="str">
        <f t="shared" si="0"/>
        <v>9.2</v>
      </c>
      <c r="D26" s="9" t="s">
        <v>130</v>
      </c>
      <c r="E26" s="9" t="s">
        <v>67</v>
      </c>
      <c r="F26" s="9" t="s">
        <v>67</v>
      </c>
      <c r="G26" s="9" t="s">
        <v>67</v>
      </c>
      <c r="H26" s="9" t="s">
        <v>67</v>
      </c>
      <c r="I26" s="9" t="s">
        <v>131</v>
      </c>
      <c r="J26" s="4" t="s">
        <v>69</v>
      </c>
      <c r="K26" s="9"/>
      <c r="L26" s="9"/>
      <c r="M26" s="9"/>
    </row>
    <row r="27" spans="1:13" ht="30.6" customHeight="1">
      <c r="A27" s="9">
        <v>9</v>
      </c>
      <c r="B27" s="9">
        <v>3</v>
      </c>
      <c r="C27" s="15" t="str">
        <f t="shared" si="0"/>
        <v>9.3</v>
      </c>
      <c r="D27" s="9" t="s">
        <v>132</v>
      </c>
      <c r="E27" s="9" t="s">
        <v>67</v>
      </c>
      <c r="F27" s="9" t="s">
        <v>67</v>
      </c>
      <c r="G27" s="9" t="s">
        <v>67</v>
      </c>
      <c r="H27" s="9" t="s">
        <v>67</v>
      </c>
      <c r="I27" s="5" t="s">
        <v>133</v>
      </c>
      <c r="J27" s="4" t="s">
        <v>69</v>
      </c>
      <c r="K27" s="4"/>
      <c r="L27" s="9"/>
      <c r="M27" s="9"/>
    </row>
    <row r="28" spans="1:13" ht="29.45" customHeight="1">
      <c r="A28" s="9">
        <v>10</v>
      </c>
      <c r="B28" s="9">
        <v>1</v>
      </c>
      <c r="C28" s="15" t="str">
        <f t="shared" si="0"/>
        <v>10.1</v>
      </c>
      <c r="D28" s="9" t="s">
        <v>134</v>
      </c>
      <c r="E28" s="9" t="s">
        <v>135</v>
      </c>
      <c r="F28" s="9" t="s">
        <v>136</v>
      </c>
      <c r="G28" s="14" t="s">
        <v>137</v>
      </c>
      <c r="H28" s="9" t="s">
        <v>67</v>
      </c>
      <c r="I28" s="5" t="s">
        <v>138</v>
      </c>
      <c r="J28" s="4" t="s">
        <v>69</v>
      </c>
      <c r="K28" s="9"/>
      <c r="L28" s="9"/>
      <c r="M28" s="9"/>
    </row>
    <row r="29" spans="1:13" ht="17.100000000000001" customHeight="1">
      <c r="A29" s="9">
        <v>10</v>
      </c>
      <c r="B29" s="9">
        <v>2</v>
      </c>
      <c r="C29" s="15" t="str">
        <f t="shared" si="0"/>
        <v>10.2</v>
      </c>
      <c r="D29" s="9" t="s">
        <v>139</v>
      </c>
      <c r="E29" s="5" t="s">
        <v>140</v>
      </c>
      <c r="F29" s="9" t="s">
        <v>141</v>
      </c>
      <c r="G29" s="9" t="s">
        <v>67</v>
      </c>
      <c r="H29" s="9" t="s">
        <v>67</v>
      </c>
      <c r="I29" s="9" t="s">
        <v>142</v>
      </c>
      <c r="J29" s="4" t="s">
        <v>69</v>
      </c>
      <c r="K29" s="9"/>
      <c r="L29" s="9"/>
      <c r="M29" s="9"/>
    </row>
    <row r="30" spans="1:13" ht="32.450000000000003" customHeight="1">
      <c r="A30" s="9">
        <v>11</v>
      </c>
      <c r="B30" s="9">
        <v>1</v>
      </c>
      <c r="C30" s="15" t="str">
        <f t="shared" si="0"/>
        <v>11.1</v>
      </c>
      <c r="D30" s="9" t="s">
        <v>143</v>
      </c>
      <c r="E30" s="5" t="s">
        <v>144</v>
      </c>
      <c r="F30" s="193" t="s">
        <v>128</v>
      </c>
      <c r="G30" s="15">
        <v>20</v>
      </c>
      <c r="H30" s="9" t="s">
        <v>67</v>
      </c>
      <c r="I30" s="5" t="s">
        <v>145</v>
      </c>
      <c r="J30" s="4" t="s">
        <v>69</v>
      </c>
      <c r="K30" s="9"/>
      <c r="L30" s="9"/>
      <c r="M30" s="9"/>
    </row>
    <row r="31" spans="1:13" ht="15.6" customHeight="1">
      <c r="A31" s="9">
        <v>11</v>
      </c>
      <c r="B31" s="9">
        <v>2</v>
      </c>
      <c r="C31" s="15" t="str">
        <f t="shared" si="0"/>
        <v>11.2</v>
      </c>
      <c r="D31" s="9" t="s">
        <v>146</v>
      </c>
      <c r="E31" s="9" t="s">
        <v>147</v>
      </c>
      <c r="F31" s="193"/>
      <c r="G31" s="15">
        <v>20</v>
      </c>
      <c r="H31" s="9" t="s">
        <v>67</v>
      </c>
      <c r="I31" s="9" t="s">
        <v>148</v>
      </c>
      <c r="J31" s="4" t="s">
        <v>69</v>
      </c>
      <c r="K31" s="9"/>
      <c r="L31" s="9"/>
      <c r="M31" s="9"/>
    </row>
    <row r="32" spans="1:13">
      <c r="A32" s="9">
        <v>11</v>
      </c>
      <c r="B32" s="9">
        <v>3</v>
      </c>
      <c r="C32" s="15" t="str">
        <f t="shared" si="0"/>
        <v>11.3</v>
      </c>
      <c r="D32" s="9" t="s">
        <v>149</v>
      </c>
      <c r="E32" s="9" t="s">
        <v>150</v>
      </c>
      <c r="F32" s="193"/>
      <c r="G32" s="15">
        <v>20</v>
      </c>
      <c r="H32" s="9" t="s">
        <v>67</v>
      </c>
      <c r="I32" s="9" t="s">
        <v>151</v>
      </c>
      <c r="J32" s="4" t="s">
        <v>69</v>
      </c>
      <c r="K32" s="9"/>
      <c r="L32" s="9"/>
      <c r="M32" s="9"/>
    </row>
    <row r="33" spans="1:13">
      <c r="A33" s="9">
        <v>12</v>
      </c>
      <c r="B33" s="9">
        <v>1</v>
      </c>
      <c r="C33" s="15" t="str">
        <f t="shared" si="0"/>
        <v>12.1</v>
      </c>
      <c r="D33" s="9" t="s">
        <v>152</v>
      </c>
      <c r="E33" s="9" t="s">
        <v>153</v>
      </c>
      <c r="F33" s="9" t="s">
        <v>154</v>
      </c>
      <c r="G33" s="15">
        <v>20</v>
      </c>
      <c r="H33" s="9" t="s">
        <v>67</v>
      </c>
      <c r="I33" s="9" t="s">
        <v>155</v>
      </c>
      <c r="J33" s="4" t="s">
        <v>69</v>
      </c>
      <c r="K33" s="9"/>
      <c r="L33" s="9"/>
      <c r="M33" s="9"/>
    </row>
    <row r="34" spans="1:13" ht="29.1">
      <c r="A34" s="9">
        <v>12</v>
      </c>
      <c r="B34" s="9">
        <v>2</v>
      </c>
      <c r="C34" s="15" t="str">
        <f t="shared" si="0"/>
        <v>12.2</v>
      </c>
      <c r="D34" s="9" t="s">
        <v>156</v>
      </c>
      <c r="E34" s="9" t="s">
        <v>157</v>
      </c>
      <c r="F34" s="9" t="s">
        <v>67</v>
      </c>
      <c r="G34" s="15" t="s">
        <v>67</v>
      </c>
      <c r="H34" s="9" t="s">
        <v>67</v>
      </c>
      <c r="I34" s="5" t="s">
        <v>158</v>
      </c>
      <c r="J34" s="4" t="s">
        <v>69</v>
      </c>
      <c r="K34" s="9"/>
      <c r="L34" s="9"/>
      <c r="M34" s="9"/>
    </row>
    <row r="35" spans="1:13">
      <c r="A35" s="9">
        <v>12</v>
      </c>
      <c r="B35" s="9">
        <v>3</v>
      </c>
      <c r="C35" s="15" t="str">
        <f t="shared" si="0"/>
        <v>12.3</v>
      </c>
      <c r="D35" s="9" t="s">
        <v>159</v>
      </c>
      <c r="E35" s="9" t="s">
        <v>153</v>
      </c>
      <c r="F35" s="9" t="s">
        <v>67</v>
      </c>
      <c r="G35" s="15" t="s">
        <v>67</v>
      </c>
      <c r="H35" s="9" t="s">
        <v>67</v>
      </c>
      <c r="I35" s="9" t="s">
        <v>160</v>
      </c>
      <c r="J35" s="4" t="s">
        <v>69</v>
      </c>
      <c r="K35" s="9"/>
      <c r="L35" s="9"/>
      <c r="M35" s="9"/>
    </row>
    <row r="36" spans="1:13">
      <c r="A36" s="9">
        <v>13</v>
      </c>
      <c r="B36" s="9">
        <v>1</v>
      </c>
      <c r="C36" s="15" t="str">
        <f t="shared" si="0"/>
        <v>13.1</v>
      </c>
      <c r="D36" s="9" t="s">
        <v>161</v>
      </c>
      <c r="E36" s="9" t="s">
        <v>153</v>
      </c>
      <c r="F36" s="9" t="s">
        <v>154</v>
      </c>
      <c r="G36" s="15">
        <v>20</v>
      </c>
      <c r="H36" s="15">
        <v>20</v>
      </c>
      <c r="I36" s="9" t="s">
        <v>155</v>
      </c>
      <c r="J36" s="4" t="s">
        <v>69</v>
      </c>
      <c r="K36" s="9"/>
      <c r="L36" s="9"/>
      <c r="M36" s="9"/>
    </row>
    <row r="37" spans="1:13">
      <c r="A37" s="9">
        <v>13</v>
      </c>
      <c r="B37" s="9">
        <v>2</v>
      </c>
      <c r="C37" s="15" t="str">
        <f t="shared" si="0"/>
        <v>13.2</v>
      </c>
      <c r="D37" s="9" t="s">
        <v>162</v>
      </c>
      <c r="E37" s="9" t="s">
        <v>153</v>
      </c>
      <c r="F37" s="9" t="s">
        <v>154</v>
      </c>
      <c r="G37" s="15">
        <v>20</v>
      </c>
      <c r="H37" s="15">
        <v>20</v>
      </c>
      <c r="I37" s="9" t="s">
        <v>155</v>
      </c>
      <c r="J37" s="4" t="s">
        <v>69</v>
      </c>
      <c r="K37" s="9"/>
      <c r="L37" s="9"/>
      <c r="M37" s="9"/>
    </row>
    <row r="38" spans="1:13" ht="43.5">
      <c r="A38" s="9">
        <v>14</v>
      </c>
      <c r="B38" s="9">
        <v>1</v>
      </c>
      <c r="C38" s="15" t="str">
        <f t="shared" si="0"/>
        <v>14.1</v>
      </c>
      <c r="D38" s="9" t="s">
        <v>163</v>
      </c>
      <c r="E38" s="15">
        <v>10000</v>
      </c>
      <c r="F38" s="9" t="s">
        <v>164</v>
      </c>
      <c r="G38" s="9" t="s">
        <v>89</v>
      </c>
      <c r="H38" s="9" t="s">
        <v>67</v>
      </c>
      <c r="I38" s="5" t="s">
        <v>165</v>
      </c>
      <c r="J38" s="4" t="s">
        <v>69</v>
      </c>
      <c r="K38" s="9"/>
      <c r="L38" s="9"/>
      <c r="M38" s="9"/>
    </row>
    <row r="39" spans="1:13" ht="29.1">
      <c r="A39" s="9">
        <v>14</v>
      </c>
      <c r="B39" s="9">
        <v>2</v>
      </c>
      <c r="C39" s="15" t="str">
        <f t="shared" si="0"/>
        <v>14.2</v>
      </c>
      <c r="D39" s="9" t="s">
        <v>166</v>
      </c>
      <c r="E39" s="15">
        <v>150000</v>
      </c>
      <c r="F39" s="9" t="s">
        <v>167</v>
      </c>
      <c r="G39" s="9" t="s">
        <v>89</v>
      </c>
      <c r="H39" s="9" t="s">
        <v>67</v>
      </c>
      <c r="I39" s="5" t="s">
        <v>168</v>
      </c>
      <c r="J39" s="4" t="s">
        <v>69</v>
      </c>
      <c r="K39" s="9"/>
      <c r="L39" s="9"/>
      <c r="M39" s="9"/>
    </row>
    <row r="40" spans="1:13">
      <c r="A40" s="9">
        <v>15</v>
      </c>
      <c r="B40" s="9">
        <v>1</v>
      </c>
      <c r="C40" s="15" t="str">
        <f t="shared" si="0"/>
        <v>15.1</v>
      </c>
      <c r="D40" s="9" t="s">
        <v>169</v>
      </c>
      <c r="E40" s="193" t="s">
        <v>67</v>
      </c>
      <c r="F40" s="194" t="s">
        <v>170</v>
      </c>
      <c r="G40" s="193" t="s">
        <v>67</v>
      </c>
      <c r="H40" s="193" t="s">
        <v>67</v>
      </c>
      <c r="I40" s="194" t="s">
        <v>171</v>
      </c>
      <c r="J40" s="4" t="s">
        <v>69</v>
      </c>
      <c r="K40" s="9"/>
      <c r="L40" s="9"/>
      <c r="M40" s="9"/>
    </row>
    <row r="41" spans="1:13">
      <c r="A41" s="9">
        <v>15</v>
      </c>
      <c r="B41" s="9">
        <v>2</v>
      </c>
      <c r="C41" s="15" t="str">
        <f t="shared" si="0"/>
        <v>15.2</v>
      </c>
      <c r="D41" s="9" t="s">
        <v>172</v>
      </c>
      <c r="E41" s="193"/>
      <c r="F41" s="195"/>
      <c r="G41" s="193"/>
      <c r="H41" s="193"/>
      <c r="I41" s="195"/>
      <c r="J41" s="4" t="s">
        <v>69</v>
      </c>
      <c r="K41" s="9"/>
      <c r="L41" s="9"/>
      <c r="M41" s="9"/>
    </row>
    <row r="42" spans="1:13">
      <c r="A42" s="9">
        <v>15</v>
      </c>
      <c r="B42" s="9">
        <v>3</v>
      </c>
      <c r="C42" s="15" t="str">
        <f t="shared" si="0"/>
        <v>15.3</v>
      </c>
      <c r="D42" s="9" t="s">
        <v>173</v>
      </c>
      <c r="E42" s="193"/>
      <c r="F42" s="195"/>
      <c r="G42" s="193"/>
      <c r="H42" s="193"/>
      <c r="I42" s="195"/>
      <c r="J42" s="4" t="s">
        <v>69</v>
      </c>
      <c r="K42" s="9"/>
      <c r="L42" s="9"/>
      <c r="M42" s="9"/>
    </row>
    <row r="44" spans="1:13">
      <c r="D44" s="21"/>
    </row>
  </sheetData>
  <autoFilter ref="A1:J42" xr:uid="{7482D61C-407B-4B81-9C7C-410243EC0C7E}"/>
  <mergeCells count="6">
    <mergeCell ref="F30:F32"/>
    <mergeCell ref="I40:I42"/>
    <mergeCell ref="E40:E42"/>
    <mergeCell ref="F40:F42"/>
    <mergeCell ref="G40:G42"/>
    <mergeCell ref="H40:H42"/>
  </mergeCells>
  <phoneticPr fontId="3" type="noConversion"/>
  <pageMargins left="0.7" right="0.7" top="0.75" bottom="0.75" header="0.3" footer="0.3"/>
  <headerFooter>
    <oddFooter>&amp;R_x000D_&amp;1#&amp;"Arial"&amp;10&amp;K000000 Confidential C</oddFooter>
  </headerFooter>
  <extLst>
    <ext xmlns:x14="http://schemas.microsoft.com/office/spreadsheetml/2009/9/main" uri="{78C0D931-6437-407d-A8EE-F0AAD7539E65}">
      <x14:conditionalFormattings>
        <x14:conditionalFormatting xmlns:xm="http://schemas.microsoft.com/office/excel/2006/main">
          <x14:cfRule type="containsText" priority="46" operator="containsText" id="{FFA76207-77F5-484E-B7A4-9776797CD061}">
            <xm:f>NOT(ISERROR(SEARCH(Index!$B$12,J2)))</xm:f>
            <xm:f>Index!$B$12</xm:f>
            <x14:dxf>
              <font>
                <color auto="1"/>
              </font>
              <fill>
                <patternFill>
                  <bgColor theme="9" tint="0.39994506668294322"/>
                </patternFill>
              </fill>
            </x14:dxf>
          </x14:cfRule>
          <x14:cfRule type="containsText" priority="47" operator="containsText" id="{79B4316E-EA7A-4C1D-BB8D-3EFC3C69FECE}">
            <xm:f>NOT(ISERROR(SEARCH(Index!$B$13,J2)))</xm:f>
            <xm:f>Index!$B$13</xm:f>
            <x14:dxf>
              <font>
                <color auto="1"/>
              </font>
              <fill>
                <patternFill>
                  <bgColor theme="9" tint="0.79998168889431442"/>
                </patternFill>
              </fill>
            </x14:dxf>
          </x14:cfRule>
          <x14:cfRule type="containsText" priority="48" operator="containsText" id="{EB3D7FB0-CA24-44F8-960D-1CF39E501DE2}">
            <xm:f>NOT(ISERROR(SEARCH(Index!$B$14,J2)))</xm:f>
            <xm:f>Index!$B$14</xm:f>
            <x14:dxf>
              <font>
                <color auto="1"/>
              </font>
              <fill>
                <patternFill>
                  <bgColor rgb="FFFFFFCC"/>
                </patternFill>
              </fill>
            </x14:dxf>
          </x14:cfRule>
          <x14:cfRule type="containsText" priority="49" operator="containsText" id="{D100B70A-16BF-447D-8BF6-84F836C1BA9A}">
            <xm:f>NOT(ISERROR(SEARCH(Index!$B$15,J2)))</xm:f>
            <xm:f>Index!$B$15</xm:f>
            <x14:dxf>
              <font>
                <color auto="1"/>
              </font>
              <fill>
                <patternFill>
                  <bgColor theme="5" tint="0.59996337778862885"/>
                </patternFill>
              </fill>
            </x14:dxf>
          </x14:cfRule>
          <x14:cfRule type="containsText" priority="50" operator="containsText" id="{92D7D46A-2F82-4EE9-AA03-36A3758D5386}">
            <xm:f>NOT(ISERROR(SEARCH(Index!$B$16,J2)))</xm:f>
            <xm:f>Index!$B$16</xm:f>
            <x14:dxf>
              <font>
                <color auto="1"/>
              </font>
              <fill>
                <patternFill>
                  <bgColor rgb="FFFFCCCC"/>
                </patternFill>
              </fill>
            </x14:dxf>
          </x14:cfRule>
          <xm:sqref>J2:J42</xm:sqref>
        </x14:conditionalFormatting>
        <x14:conditionalFormatting xmlns:xm="http://schemas.microsoft.com/office/excel/2006/main">
          <x14:cfRule type="containsText" priority="1" operator="containsText" id="{99C8A037-B17F-4352-BB6D-D9DEB35DE81A}">
            <xm:f>NOT(ISERROR(SEARCH(Index!$B$30,K2)))</xm:f>
            <xm:f>Index!$B$30</xm:f>
            <x14:dxf>
              <fill>
                <patternFill>
                  <bgColor rgb="FFFFCCCC"/>
                </patternFill>
              </fill>
            </x14:dxf>
          </x14:cfRule>
          <x14:cfRule type="containsText" priority="2" operator="containsText" id="{FC745B8E-0683-472A-9911-38825B0BB952}">
            <xm:f>NOT(ISERROR(SEARCH(Index!$B$29,K2)))</xm:f>
            <xm:f>Index!$B$29</xm:f>
            <x14:dxf>
              <fill>
                <patternFill>
                  <bgColor rgb="FFFFFFCC"/>
                </patternFill>
              </fill>
            </x14:dxf>
          </x14:cfRule>
          <x14:cfRule type="containsText" priority="3" operator="containsText" id="{6DFCA4A9-4CCF-4E52-B26B-71ADAC9046C4}">
            <xm:f>NOT(ISERROR(SEARCH(Index!$B$28,K2)))</xm:f>
            <xm:f>Index!$B$28</xm:f>
            <x14:dxf>
              <fill>
                <patternFill>
                  <bgColor theme="9" tint="0.79998168889431442"/>
                </patternFill>
              </fill>
            </x14:dxf>
          </x14:cfRule>
          <x14:cfRule type="containsText" priority="56" operator="containsText" id="{CD8B26B4-F7F1-47F5-BFEE-B7B845CF2D29}">
            <xm:f>NOT(ISERROR(SEARCH(Index!$B$19,K2)))</xm:f>
            <xm:f>Index!$B$19</xm:f>
            <x14:dxf>
              <fill>
                <patternFill>
                  <bgColor theme="9" tint="0.39994506668294322"/>
                </patternFill>
              </fill>
            </x14:dxf>
          </x14:cfRule>
          <x14:cfRule type="containsText" priority="57" operator="containsText" id="{AA7EE929-A27B-446D-9CFC-48CF6867B750}">
            <xm:f>NOT(ISERROR(SEARCH(Index!$B$20,K2)))</xm:f>
            <xm:f>Index!$B$20</xm:f>
            <x14:dxf>
              <fill>
                <patternFill>
                  <bgColor theme="9" tint="0.79998168889431442"/>
                </patternFill>
              </fill>
            </x14:dxf>
          </x14:cfRule>
          <x14:cfRule type="containsText" priority="58" operator="containsText" id="{392CE5F1-A998-4303-A675-34DE6D2BFEF2}">
            <xm:f>NOT(ISERROR(SEARCH(Index!$B$21,K2)))</xm:f>
            <xm:f>Index!$B$21</xm:f>
            <x14:dxf>
              <fill>
                <patternFill>
                  <bgColor rgb="FFFFFFCC"/>
                </patternFill>
              </fill>
            </x14:dxf>
          </x14:cfRule>
          <x14:cfRule type="containsText" priority="59" operator="containsText" id="{49CE8EAE-2DD0-4629-9F38-A8D2ECA12418}">
            <xm:f>NOT(ISERROR(SEARCH(Index!$B$22,K2)))</xm:f>
            <xm:f>Index!$B$22</xm:f>
            <x14:dxf>
              <fill>
                <patternFill>
                  <bgColor theme="5" tint="0.79998168889431442"/>
                </patternFill>
              </fill>
            </x14:dxf>
          </x14:cfRule>
          <x14:cfRule type="containsText" priority="60" operator="containsText" id="{097771E3-1FC6-45F5-818D-7AD8572386F4}">
            <xm:f>NOT(ISERROR(SEARCH(Index!$B$23,K2)))</xm:f>
            <xm:f>Index!$B$23</xm:f>
            <x14:dxf>
              <fill>
                <patternFill>
                  <bgColor rgb="FFFFCCCC"/>
                </patternFill>
              </fill>
            </x14:dxf>
          </x14:cfRule>
          <x14:cfRule type="containsText" priority="61" operator="containsText" id="{5B1DE410-D051-4458-BEEF-7C3C4F9CD9E6}">
            <xm:f>NOT(ISERROR(SEARCH(Index!$B$24,K2)))</xm:f>
            <xm:f>Index!$B$24</xm:f>
            <x14:dxf>
              <fill>
                <patternFill>
                  <bgColor rgb="FFFF9999"/>
                </patternFill>
              </fill>
            </x14:dxf>
          </x14:cfRule>
          <x14:cfRule type="containsText" priority="62" operator="containsText" id="{F310ED4F-2790-4A31-95CA-AACD8398811E}">
            <xm:f>NOT(ISERROR(SEARCH(Index!$B$25,K2)))</xm:f>
            <xm:f>Index!$B$25</xm:f>
            <x14:dxf>
              <fill>
                <patternFill>
                  <bgColor theme="7" tint="0.79998168889431442"/>
                </patternFill>
              </fill>
            </x14:dxf>
          </x14:cfRule>
          <xm:sqref>K2:L42</xm:sqref>
        </x14:conditionalFormatting>
      </x14:conditionalFormattings>
    </ext>
    <ext xmlns:x14="http://schemas.microsoft.com/office/spreadsheetml/2009/9/main" uri="{CCE6A557-97BC-4b89-ADB6-D9C93CAAB3DF}">
      <x14:dataValidations xmlns:xm="http://schemas.microsoft.com/office/excel/2006/main" disablePrompts="1" count="3">
        <x14:dataValidation type="list" allowBlank="1" showInputMessage="1" showErrorMessage="1" xr:uid="{727D5CC0-0952-4B50-A345-E55C81C4086C}">
          <x14:formula1>
            <xm:f>Index!$B$19:$B$25</xm:f>
          </x14:formula1>
          <xm:sqref>K2:K42</xm:sqref>
        </x14:dataValidation>
        <x14:dataValidation type="list" allowBlank="1" showInputMessage="1" showErrorMessage="1" xr:uid="{8630B085-9A13-48C2-B098-D886F96E4081}">
          <x14:formula1>
            <xm:f>Index!$B$12:$B$16</xm:f>
          </x14:formula1>
          <xm:sqref>J2:J42</xm:sqref>
        </x14:dataValidation>
        <x14:dataValidation type="list" allowBlank="1" showInputMessage="1" showErrorMessage="1" xr:uid="{E2D41954-5BD9-4435-BFC2-376B257AD450}">
          <x14:formula1>
            <xm:f>Index!$B$28:$B$30</xm:f>
          </x14:formula1>
          <xm:sqref>L2:L42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C9AF0-C963-40DE-8213-CBE3A6209400}">
  <dimension ref="A1:M42"/>
  <sheetViews>
    <sheetView topLeftCell="A34" zoomScale="80" zoomScaleNormal="80" workbookViewId="0">
      <selection activeCell="E5" sqref="E5"/>
    </sheetView>
  </sheetViews>
  <sheetFormatPr defaultColWidth="8.7109375" defaultRowHeight="14.45"/>
  <cols>
    <col min="1" max="1" width="3.5703125" customWidth="1"/>
    <col min="2" max="2" width="3" customWidth="1"/>
    <col min="4" max="4" width="77.42578125" bestFit="1" customWidth="1"/>
    <col min="5" max="5" width="20.42578125" customWidth="1"/>
    <col min="6" max="6" width="21.85546875" customWidth="1"/>
    <col min="7" max="7" width="9.85546875" bestFit="1" customWidth="1"/>
    <col min="8" max="8" width="14" bestFit="1" customWidth="1"/>
    <col min="9" max="9" width="72.28515625" customWidth="1"/>
    <col min="10" max="10" width="19.85546875" bestFit="1" customWidth="1"/>
    <col min="11" max="11" width="28" customWidth="1"/>
    <col min="12" max="12" width="30.140625" bestFit="1" customWidth="1"/>
  </cols>
  <sheetData>
    <row r="1" spans="1:13" s="23" customFormat="1" ht="20.100000000000001">
      <c r="A1" s="178" t="s">
        <v>53</v>
      </c>
      <c r="B1" s="178" t="s">
        <v>54</v>
      </c>
      <c r="C1" s="178" t="s">
        <v>55</v>
      </c>
      <c r="D1" s="178" t="s">
        <v>54</v>
      </c>
      <c r="E1" s="178" t="s">
        <v>56</v>
      </c>
      <c r="F1" s="178" t="s">
        <v>57</v>
      </c>
      <c r="G1" s="178" t="s">
        <v>58</v>
      </c>
      <c r="H1" s="178" t="s">
        <v>174</v>
      </c>
      <c r="I1" s="178" t="s">
        <v>175</v>
      </c>
      <c r="J1" s="164" t="s">
        <v>61</v>
      </c>
      <c r="K1" s="164" t="s">
        <v>176</v>
      </c>
      <c r="L1" s="164" t="s">
        <v>63</v>
      </c>
      <c r="M1" s="164" t="s">
        <v>64</v>
      </c>
    </row>
    <row r="2" spans="1:13" ht="95.45" customHeight="1">
      <c r="A2" s="4">
        <v>16</v>
      </c>
      <c r="B2" s="4">
        <v>1</v>
      </c>
      <c r="C2" s="4" t="str">
        <f t="shared" ref="C2:C41" si="0">A2 &amp; "." &amp; B2</f>
        <v>16.1</v>
      </c>
      <c r="D2" s="4" t="s">
        <v>177</v>
      </c>
      <c r="E2" s="196" t="s">
        <v>178</v>
      </c>
      <c r="F2" s="197" t="s">
        <v>179</v>
      </c>
      <c r="G2" s="193" t="s">
        <v>67</v>
      </c>
      <c r="H2" s="193" t="s">
        <v>67</v>
      </c>
      <c r="I2" s="198" t="s">
        <v>180</v>
      </c>
      <c r="J2" s="4" t="s">
        <v>69</v>
      </c>
      <c r="K2" s="4"/>
      <c r="L2" s="9"/>
      <c r="M2" s="9"/>
    </row>
    <row r="3" spans="1:13" ht="95.45" customHeight="1">
      <c r="A3" s="4">
        <v>16</v>
      </c>
      <c r="B3" s="4">
        <v>2</v>
      </c>
      <c r="C3" s="4" t="str">
        <f t="shared" si="0"/>
        <v>16.2</v>
      </c>
      <c r="D3" s="4" t="s">
        <v>181</v>
      </c>
      <c r="E3" s="196"/>
      <c r="F3" s="197"/>
      <c r="G3" s="193"/>
      <c r="H3" s="193"/>
      <c r="I3" s="199"/>
      <c r="J3" s="4" t="s">
        <v>69</v>
      </c>
      <c r="K3" s="4"/>
      <c r="L3" s="9"/>
      <c r="M3" s="9"/>
    </row>
    <row r="4" spans="1:13" ht="26.1" customHeight="1">
      <c r="A4" s="4">
        <v>16</v>
      </c>
      <c r="B4" s="4">
        <v>3</v>
      </c>
      <c r="C4" s="4" t="str">
        <f t="shared" si="0"/>
        <v>16.3</v>
      </c>
      <c r="D4" s="4" t="s">
        <v>182</v>
      </c>
      <c r="E4" s="196"/>
      <c r="F4" s="197"/>
      <c r="G4" s="193"/>
      <c r="H4" s="193"/>
      <c r="I4" s="199"/>
      <c r="J4" s="4" t="s">
        <v>69</v>
      </c>
      <c r="K4" s="4"/>
      <c r="L4" s="9"/>
      <c r="M4" s="9"/>
    </row>
    <row r="5" spans="1:13">
      <c r="A5" s="9">
        <v>17</v>
      </c>
      <c r="B5" s="9">
        <v>1</v>
      </c>
      <c r="C5" s="9" t="str">
        <f t="shared" si="0"/>
        <v>17.1</v>
      </c>
      <c r="D5" s="9" t="s">
        <v>183</v>
      </c>
      <c r="E5" s="9" t="s">
        <v>184</v>
      </c>
      <c r="F5" s="12" t="s">
        <v>67</v>
      </c>
      <c r="G5" s="12" t="s">
        <v>67</v>
      </c>
      <c r="H5" s="12" t="s">
        <v>67</v>
      </c>
      <c r="I5" s="12" t="s">
        <v>185</v>
      </c>
      <c r="J5" s="4" t="s">
        <v>69</v>
      </c>
      <c r="K5" s="9"/>
      <c r="L5" s="9"/>
      <c r="M5" s="9"/>
    </row>
    <row r="6" spans="1:13">
      <c r="A6" s="9">
        <v>17</v>
      </c>
      <c r="B6" s="9">
        <v>2</v>
      </c>
      <c r="C6" s="9" t="str">
        <f t="shared" si="0"/>
        <v>17.2</v>
      </c>
      <c r="D6" s="9" t="s">
        <v>186</v>
      </c>
      <c r="E6" s="9" t="s">
        <v>67</v>
      </c>
      <c r="F6" s="12" t="s">
        <v>67</v>
      </c>
      <c r="G6" s="12" t="s">
        <v>67</v>
      </c>
      <c r="H6" s="12" t="s">
        <v>67</v>
      </c>
      <c r="I6" s="12" t="s">
        <v>185</v>
      </c>
      <c r="J6" s="4" t="s">
        <v>69</v>
      </c>
      <c r="K6" s="9"/>
      <c r="L6" s="9"/>
      <c r="M6" s="9"/>
    </row>
    <row r="7" spans="1:13">
      <c r="A7" s="9">
        <v>17</v>
      </c>
      <c r="B7" s="9">
        <v>3</v>
      </c>
      <c r="C7" s="9" t="str">
        <f t="shared" si="0"/>
        <v>17.3</v>
      </c>
      <c r="D7" s="15" t="s">
        <v>187</v>
      </c>
      <c r="E7" s="9" t="s">
        <v>67</v>
      </c>
      <c r="F7" s="12" t="s">
        <v>67</v>
      </c>
      <c r="G7" s="12" t="s">
        <v>67</v>
      </c>
      <c r="H7" s="12" t="s">
        <v>67</v>
      </c>
      <c r="I7" s="12" t="s">
        <v>185</v>
      </c>
      <c r="J7" s="4" t="s">
        <v>69</v>
      </c>
      <c r="K7" s="9"/>
      <c r="L7" s="9"/>
      <c r="M7" s="9"/>
    </row>
    <row r="8" spans="1:13">
      <c r="A8" s="9">
        <v>17</v>
      </c>
      <c r="B8" s="9">
        <v>4</v>
      </c>
      <c r="C8" s="9" t="str">
        <f t="shared" si="0"/>
        <v>17.4</v>
      </c>
      <c r="D8" s="9" t="s">
        <v>188</v>
      </c>
      <c r="E8" s="9" t="s">
        <v>67</v>
      </c>
      <c r="F8" s="12" t="s">
        <v>67</v>
      </c>
      <c r="G8" s="12" t="s">
        <v>67</v>
      </c>
      <c r="H8" s="12" t="s">
        <v>67</v>
      </c>
      <c r="I8" s="12" t="s">
        <v>185</v>
      </c>
      <c r="J8" s="4" t="s">
        <v>69</v>
      </c>
      <c r="K8" s="9"/>
      <c r="L8" s="9"/>
      <c r="M8" s="9"/>
    </row>
    <row r="9" spans="1:13" ht="101.45">
      <c r="A9" s="4">
        <v>18</v>
      </c>
      <c r="B9" s="4">
        <v>1</v>
      </c>
      <c r="C9" s="4" t="str">
        <f t="shared" si="0"/>
        <v>18.1</v>
      </c>
      <c r="D9" s="4" t="s">
        <v>189</v>
      </c>
      <c r="E9" s="189" t="s">
        <v>190</v>
      </c>
      <c r="F9" s="187" t="s">
        <v>191</v>
      </c>
      <c r="G9" s="12" t="s">
        <v>67</v>
      </c>
      <c r="H9" s="12" t="s">
        <v>67</v>
      </c>
      <c r="I9" s="188" t="s">
        <v>192</v>
      </c>
      <c r="J9" s="4" t="s">
        <v>69</v>
      </c>
      <c r="K9" s="9"/>
      <c r="L9" s="9"/>
      <c r="M9" s="9"/>
    </row>
    <row r="10" spans="1:13">
      <c r="A10" s="9">
        <v>18</v>
      </c>
      <c r="B10" s="9">
        <v>2</v>
      </c>
      <c r="C10" s="9" t="str">
        <f t="shared" si="0"/>
        <v>18.2</v>
      </c>
      <c r="D10" s="9" t="s">
        <v>193</v>
      </c>
      <c r="E10" s="12" t="s">
        <v>67</v>
      </c>
      <c r="F10" s="12" t="s">
        <v>67</v>
      </c>
      <c r="G10" s="12" t="s">
        <v>67</v>
      </c>
      <c r="H10" s="12" t="s">
        <v>67</v>
      </c>
      <c r="I10" s="12" t="s">
        <v>67</v>
      </c>
      <c r="J10" s="4" t="s">
        <v>69</v>
      </c>
      <c r="K10" s="9"/>
      <c r="L10" s="9"/>
      <c r="M10" s="9"/>
    </row>
    <row r="11" spans="1:13">
      <c r="A11" s="9">
        <v>18</v>
      </c>
      <c r="B11" s="9">
        <v>3</v>
      </c>
      <c r="C11" s="9" t="str">
        <f t="shared" si="0"/>
        <v>18.3</v>
      </c>
      <c r="D11" s="9" t="s">
        <v>194</v>
      </c>
      <c r="E11" s="12" t="s">
        <v>67</v>
      </c>
      <c r="F11" s="12" t="s">
        <v>67</v>
      </c>
      <c r="G11" s="12" t="s">
        <v>67</v>
      </c>
      <c r="H11" s="12" t="s">
        <v>67</v>
      </c>
      <c r="I11" s="12" t="s">
        <v>195</v>
      </c>
      <c r="J11" s="4" t="s">
        <v>69</v>
      </c>
      <c r="K11" s="9"/>
      <c r="L11" s="9"/>
      <c r="M11" s="9"/>
    </row>
    <row r="12" spans="1:13">
      <c r="A12" s="9">
        <v>18</v>
      </c>
      <c r="B12" s="9">
        <v>4</v>
      </c>
      <c r="C12" s="9" t="str">
        <f t="shared" si="0"/>
        <v>18.4</v>
      </c>
      <c r="D12" s="9" t="s">
        <v>196</v>
      </c>
      <c r="E12" s="12" t="s">
        <v>67</v>
      </c>
      <c r="F12" s="12" t="s">
        <v>67</v>
      </c>
      <c r="G12" s="12" t="s">
        <v>67</v>
      </c>
      <c r="H12" s="12" t="s">
        <v>67</v>
      </c>
      <c r="I12" s="9" t="s">
        <v>197</v>
      </c>
      <c r="J12" s="4" t="s">
        <v>69</v>
      </c>
      <c r="K12" s="9"/>
      <c r="L12" s="9"/>
      <c r="M12" s="9"/>
    </row>
    <row r="13" spans="1:13" ht="244.5" customHeight="1">
      <c r="A13" s="9">
        <v>19</v>
      </c>
      <c r="B13" s="9">
        <v>1</v>
      </c>
      <c r="C13" s="9" t="str">
        <f t="shared" si="0"/>
        <v>19.1</v>
      </c>
      <c r="D13" s="9" t="s">
        <v>198</v>
      </c>
      <c r="E13" s="194" t="s">
        <v>199</v>
      </c>
      <c r="F13" s="12" t="s">
        <v>67</v>
      </c>
      <c r="G13" s="12" t="s">
        <v>67</v>
      </c>
      <c r="H13" s="12" t="s">
        <v>67</v>
      </c>
      <c r="I13" s="187" t="s">
        <v>200</v>
      </c>
      <c r="J13" s="4" t="s">
        <v>69</v>
      </c>
      <c r="K13" s="9"/>
      <c r="L13" s="9"/>
      <c r="M13" s="9"/>
    </row>
    <row r="14" spans="1:13" ht="87">
      <c r="A14" s="9">
        <v>19</v>
      </c>
      <c r="B14" s="9">
        <v>2</v>
      </c>
      <c r="C14" s="9" t="str">
        <f t="shared" si="0"/>
        <v>19.2</v>
      </c>
      <c r="D14" s="9" t="s">
        <v>201</v>
      </c>
      <c r="E14" s="194"/>
      <c r="F14" s="12" t="s">
        <v>67</v>
      </c>
      <c r="G14" s="12" t="s">
        <v>67</v>
      </c>
      <c r="H14" s="12" t="s">
        <v>67</v>
      </c>
      <c r="I14" s="5" t="s">
        <v>202</v>
      </c>
      <c r="J14" s="4" t="s">
        <v>69</v>
      </c>
      <c r="K14" s="9"/>
      <c r="L14" s="9"/>
      <c r="M14" s="9"/>
    </row>
    <row r="15" spans="1:13">
      <c r="A15" s="9">
        <v>20</v>
      </c>
      <c r="B15" s="9">
        <v>1</v>
      </c>
      <c r="C15" s="9" t="str">
        <f t="shared" si="0"/>
        <v>20.1</v>
      </c>
      <c r="D15" s="9" t="s">
        <v>203</v>
      </c>
      <c r="E15" s="16" t="s">
        <v>67</v>
      </c>
      <c r="F15" s="12" t="s">
        <v>67</v>
      </c>
      <c r="G15" s="12" t="s">
        <v>67</v>
      </c>
      <c r="H15" s="12" t="s">
        <v>67</v>
      </c>
      <c r="I15" s="17" t="s">
        <v>204</v>
      </c>
      <c r="J15" s="4" t="s">
        <v>69</v>
      </c>
      <c r="K15" s="9"/>
      <c r="L15" s="9"/>
      <c r="M15" s="9"/>
    </row>
    <row r="16" spans="1:13">
      <c r="A16" s="9">
        <v>20</v>
      </c>
      <c r="B16" s="9">
        <v>2</v>
      </c>
      <c r="C16" s="9" t="str">
        <f t="shared" si="0"/>
        <v>20.2</v>
      </c>
      <c r="D16" s="9" t="s">
        <v>205</v>
      </c>
      <c r="E16" s="12" t="s">
        <v>206</v>
      </c>
      <c r="F16" s="12" t="s">
        <v>207</v>
      </c>
      <c r="G16" s="12" t="s">
        <v>67</v>
      </c>
      <c r="H16" s="12" t="s">
        <v>67</v>
      </c>
      <c r="I16" s="196" t="s">
        <v>208</v>
      </c>
      <c r="J16" s="4" t="s">
        <v>69</v>
      </c>
      <c r="K16" s="9"/>
      <c r="L16" s="9"/>
      <c r="M16" s="9"/>
    </row>
    <row r="17" spans="1:13">
      <c r="A17" s="9">
        <v>20</v>
      </c>
      <c r="B17" s="9">
        <v>3</v>
      </c>
      <c r="C17" s="9" t="str">
        <f t="shared" si="0"/>
        <v>20.3</v>
      </c>
      <c r="D17" s="9" t="s">
        <v>209</v>
      </c>
      <c r="E17" s="12" t="s">
        <v>67</v>
      </c>
      <c r="F17" s="12" t="s">
        <v>67</v>
      </c>
      <c r="G17" s="12" t="s">
        <v>67</v>
      </c>
      <c r="H17" s="12" t="s">
        <v>67</v>
      </c>
      <c r="I17" s="193"/>
      <c r="J17" s="4" t="s">
        <v>69</v>
      </c>
      <c r="K17" s="9"/>
      <c r="L17" s="9"/>
      <c r="M17" s="9"/>
    </row>
    <row r="18" spans="1:13">
      <c r="A18" s="9">
        <v>21</v>
      </c>
      <c r="B18" s="9">
        <v>1</v>
      </c>
      <c r="C18" s="9" t="str">
        <f t="shared" si="0"/>
        <v>21.1</v>
      </c>
      <c r="D18" s="9" t="s">
        <v>210</v>
      </c>
      <c r="E18" s="12" t="s">
        <v>67</v>
      </c>
      <c r="F18" s="12" t="s">
        <v>211</v>
      </c>
      <c r="G18" s="9"/>
      <c r="H18" s="9"/>
      <c r="I18" s="9" t="s">
        <v>212</v>
      </c>
      <c r="J18" s="4" t="s">
        <v>69</v>
      </c>
      <c r="K18" s="9"/>
      <c r="L18" s="9"/>
      <c r="M18" s="9"/>
    </row>
    <row r="19" spans="1:13">
      <c r="A19" s="9">
        <v>21</v>
      </c>
      <c r="B19" s="9">
        <v>2</v>
      </c>
      <c r="C19" s="9" t="str">
        <f t="shared" si="0"/>
        <v>21.2</v>
      </c>
      <c r="D19" s="9" t="s">
        <v>213</v>
      </c>
      <c r="E19" s="12" t="s">
        <v>67</v>
      </c>
      <c r="F19" s="12" t="s">
        <v>214</v>
      </c>
      <c r="G19" s="9"/>
      <c r="H19" s="9"/>
      <c r="I19" s="9" t="s">
        <v>215</v>
      </c>
      <c r="J19" s="4" t="s">
        <v>69</v>
      </c>
      <c r="K19" s="9"/>
      <c r="L19" s="9"/>
      <c r="M19" s="9"/>
    </row>
    <row r="20" spans="1:13">
      <c r="A20" s="9">
        <v>21</v>
      </c>
      <c r="B20" s="9">
        <v>3</v>
      </c>
      <c r="C20" s="9" t="str">
        <f t="shared" si="0"/>
        <v>21.3</v>
      </c>
      <c r="D20" s="9" t="s">
        <v>216</v>
      </c>
      <c r="E20" s="12" t="s">
        <v>67</v>
      </c>
      <c r="F20" s="12" t="s">
        <v>217</v>
      </c>
      <c r="G20" s="9"/>
      <c r="H20" s="9"/>
      <c r="I20" s="9" t="s">
        <v>218</v>
      </c>
      <c r="J20" s="4" t="s">
        <v>69</v>
      </c>
      <c r="K20" s="9"/>
      <c r="L20" s="9"/>
      <c r="M20" s="9"/>
    </row>
    <row r="21" spans="1:13" ht="91.5" customHeight="1">
      <c r="A21" s="4">
        <v>21</v>
      </c>
      <c r="B21" s="4">
        <v>4</v>
      </c>
      <c r="C21" s="4" t="str">
        <f t="shared" si="0"/>
        <v>21.4</v>
      </c>
      <c r="D21" s="4" t="s">
        <v>219</v>
      </c>
      <c r="E21" s="186" t="s">
        <v>67</v>
      </c>
      <c r="F21" s="186" t="s">
        <v>220</v>
      </c>
      <c r="G21" s="4"/>
      <c r="H21" s="4"/>
      <c r="I21" s="5" t="s">
        <v>221</v>
      </c>
      <c r="J21" s="4" t="s">
        <v>69</v>
      </c>
      <c r="K21" s="9"/>
      <c r="L21" s="9"/>
      <c r="M21" s="9"/>
    </row>
    <row r="22" spans="1:13">
      <c r="A22" s="9">
        <v>22</v>
      </c>
      <c r="B22" s="9">
        <v>1</v>
      </c>
      <c r="C22" s="9" t="str">
        <f t="shared" si="0"/>
        <v>22.1</v>
      </c>
      <c r="D22" s="9" t="s">
        <v>222</v>
      </c>
      <c r="E22" s="12" t="s">
        <v>223</v>
      </c>
      <c r="F22" s="13" t="s">
        <v>224</v>
      </c>
      <c r="G22" s="9" t="s">
        <v>67</v>
      </c>
      <c r="H22" s="9" t="s">
        <v>67</v>
      </c>
      <c r="I22" s="9" t="s">
        <v>225</v>
      </c>
      <c r="J22" s="4" t="s">
        <v>69</v>
      </c>
      <c r="K22" s="9"/>
      <c r="L22" s="9"/>
      <c r="M22" s="9"/>
    </row>
    <row r="23" spans="1:13">
      <c r="A23" s="9">
        <v>22</v>
      </c>
      <c r="B23" s="9">
        <v>2</v>
      </c>
      <c r="C23" s="9" t="str">
        <f t="shared" si="0"/>
        <v>22.2</v>
      </c>
      <c r="D23" s="9" t="s">
        <v>226</v>
      </c>
      <c r="E23" s="12" t="s">
        <v>67</v>
      </c>
      <c r="F23" s="12" t="s">
        <v>67</v>
      </c>
      <c r="G23" s="12" t="s">
        <v>67</v>
      </c>
      <c r="H23" s="12" t="s">
        <v>67</v>
      </c>
      <c r="I23" s="12" t="s">
        <v>67</v>
      </c>
      <c r="J23" s="4" t="s">
        <v>69</v>
      </c>
      <c r="K23" s="9"/>
      <c r="L23" s="9"/>
      <c r="M23" s="9"/>
    </row>
    <row r="24" spans="1:13">
      <c r="A24" s="9">
        <v>22</v>
      </c>
      <c r="B24" s="9">
        <v>3</v>
      </c>
      <c r="C24" s="9" t="str">
        <f t="shared" si="0"/>
        <v>22.3</v>
      </c>
      <c r="D24" s="9" t="s">
        <v>227</v>
      </c>
      <c r="E24" s="12" t="s">
        <v>67</v>
      </c>
      <c r="F24" s="12" t="s">
        <v>67</v>
      </c>
      <c r="G24" s="12" t="s">
        <v>67</v>
      </c>
      <c r="H24" s="12" t="s">
        <v>67</v>
      </c>
      <c r="I24" s="12" t="s">
        <v>67</v>
      </c>
      <c r="J24" s="4" t="s">
        <v>69</v>
      </c>
      <c r="K24" s="9"/>
      <c r="L24" s="9"/>
      <c r="M24" s="9"/>
    </row>
    <row r="25" spans="1:13">
      <c r="A25" s="9">
        <v>23</v>
      </c>
      <c r="B25" s="9">
        <v>1</v>
      </c>
      <c r="C25" s="9" t="str">
        <f t="shared" si="0"/>
        <v>23.1</v>
      </c>
      <c r="D25" s="9" t="s">
        <v>228</v>
      </c>
      <c r="E25" s="12" t="s">
        <v>67</v>
      </c>
      <c r="F25" s="12" t="s">
        <v>67</v>
      </c>
      <c r="G25" s="12" t="s">
        <v>67</v>
      </c>
      <c r="H25" s="12" t="s">
        <v>67</v>
      </c>
      <c r="I25" s="12" t="s">
        <v>229</v>
      </c>
      <c r="J25" s="4" t="s">
        <v>69</v>
      </c>
      <c r="K25" s="9"/>
      <c r="L25" s="9"/>
      <c r="M25" s="9"/>
    </row>
    <row r="26" spans="1:13">
      <c r="A26" s="9">
        <v>23</v>
      </c>
      <c r="B26" s="9">
        <v>2</v>
      </c>
      <c r="C26" s="9" t="str">
        <f t="shared" si="0"/>
        <v>23.2</v>
      </c>
      <c r="D26" s="9" t="s">
        <v>230</v>
      </c>
      <c r="E26" s="12" t="s">
        <v>67</v>
      </c>
      <c r="F26" s="12" t="s">
        <v>67</v>
      </c>
      <c r="G26" s="12" t="s">
        <v>67</v>
      </c>
      <c r="H26" s="12" t="s">
        <v>67</v>
      </c>
      <c r="I26" s="9" t="s">
        <v>231</v>
      </c>
      <c r="J26" s="4" t="s">
        <v>69</v>
      </c>
      <c r="K26" s="9"/>
      <c r="L26" s="9"/>
      <c r="M26" s="9"/>
    </row>
    <row r="27" spans="1:13">
      <c r="A27" s="9">
        <v>23</v>
      </c>
      <c r="B27" s="9">
        <v>3</v>
      </c>
      <c r="C27" s="9" t="str">
        <f t="shared" si="0"/>
        <v>23.3</v>
      </c>
      <c r="D27" s="9" t="s">
        <v>232</v>
      </c>
      <c r="E27" s="12" t="s">
        <v>67</v>
      </c>
      <c r="F27" s="12" t="s">
        <v>67</v>
      </c>
      <c r="G27" s="12" t="s">
        <v>67</v>
      </c>
      <c r="H27" s="12" t="s">
        <v>67</v>
      </c>
      <c r="I27" s="9" t="s">
        <v>233</v>
      </c>
      <c r="J27" s="4" t="s">
        <v>69</v>
      </c>
      <c r="K27" s="9"/>
      <c r="L27" s="9"/>
      <c r="M27" s="9"/>
    </row>
    <row r="28" spans="1:13">
      <c r="A28" s="9">
        <v>23</v>
      </c>
      <c r="B28" s="9">
        <v>4</v>
      </c>
      <c r="C28" s="9" t="str">
        <f t="shared" si="0"/>
        <v>23.4</v>
      </c>
      <c r="D28" s="9" t="s">
        <v>234</v>
      </c>
      <c r="E28" s="12" t="s">
        <v>67</v>
      </c>
      <c r="F28" s="12" t="s">
        <v>67</v>
      </c>
      <c r="G28" s="12" t="s">
        <v>67</v>
      </c>
      <c r="H28" s="12" t="s">
        <v>67</v>
      </c>
      <c r="I28" s="12" t="s">
        <v>67</v>
      </c>
      <c r="J28" s="4" t="s">
        <v>69</v>
      </c>
      <c r="K28" s="9"/>
      <c r="L28" s="9"/>
      <c r="M28" s="9"/>
    </row>
    <row r="29" spans="1:13">
      <c r="A29" s="9">
        <v>24</v>
      </c>
      <c r="B29" s="9">
        <v>1</v>
      </c>
      <c r="C29" s="9" t="str">
        <f t="shared" si="0"/>
        <v>24.1</v>
      </c>
      <c r="D29" s="9" t="s">
        <v>235</v>
      </c>
      <c r="E29" s="12" t="s">
        <v>67</v>
      </c>
      <c r="F29" s="194" t="s">
        <v>236</v>
      </c>
      <c r="G29" s="12" t="s">
        <v>67</v>
      </c>
      <c r="H29" s="12" t="s">
        <v>67</v>
      </c>
      <c r="I29" s="194" t="s">
        <v>237</v>
      </c>
      <c r="J29" s="4" t="s">
        <v>69</v>
      </c>
      <c r="K29" s="9"/>
      <c r="L29" s="9"/>
      <c r="M29" s="9"/>
    </row>
    <row r="30" spans="1:13">
      <c r="A30" s="9">
        <v>24</v>
      </c>
      <c r="B30" s="9">
        <v>2</v>
      </c>
      <c r="C30" s="9" t="str">
        <f t="shared" si="0"/>
        <v>24.2</v>
      </c>
      <c r="D30" s="9" t="s">
        <v>238</v>
      </c>
      <c r="E30" s="12" t="s">
        <v>67</v>
      </c>
      <c r="F30" s="195"/>
      <c r="G30" s="12" t="s">
        <v>67</v>
      </c>
      <c r="H30" s="12" t="s">
        <v>67</v>
      </c>
      <c r="I30" s="195"/>
      <c r="J30" s="4" t="s">
        <v>69</v>
      </c>
      <c r="K30" s="9"/>
      <c r="L30" s="9"/>
      <c r="M30" s="9"/>
    </row>
    <row r="31" spans="1:13">
      <c r="A31" s="9">
        <v>24</v>
      </c>
      <c r="B31" s="9">
        <v>3</v>
      </c>
      <c r="C31" s="9" t="str">
        <f t="shared" si="0"/>
        <v>24.3</v>
      </c>
      <c r="D31" s="9" t="s">
        <v>239</v>
      </c>
      <c r="E31" s="12" t="s">
        <v>67</v>
      </c>
      <c r="F31" s="195"/>
      <c r="G31" s="12" t="s">
        <v>67</v>
      </c>
      <c r="H31" s="12" t="s">
        <v>67</v>
      </c>
      <c r="I31" s="195"/>
      <c r="J31" s="4" t="s">
        <v>69</v>
      </c>
      <c r="K31" s="9"/>
      <c r="L31" s="9"/>
      <c r="M31" s="9"/>
    </row>
    <row r="32" spans="1:13">
      <c r="A32" s="9">
        <v>24</v>
      </c>
      <c r="B32" s="9">
        <v>4</v>
      </c>
      <c r="C32" s="9" t="str">
        <f t="shared" si="0"/>
        <v>24.4</v>
      </c>
      <c r="D32" s="9" t="s">
        <v>240</v>
      </c>
      <c r="E32" s="12" t="s">
        <v>67</v>
      </c>
      <c r="F32" s="195"/>
      <c r="G32" s="12" t="s">
        <v>67</v>
      </c>
      <c r="H32" s="12" t="s">
        <v>67</v>
      </c>
      <c r="I32" s="195"/>
      <c r="J32" s="4" t="s">
        <v>69</v>
      </c>
      <c r="K32" s="9"/>
      <c r="L32" s="9"/>
      <c r="M32" s="9"/>
    </row>
    <row r="33" spans="1:13" ht="180.95" customHeight="1">
      <c r="A33" s="9">
        <v>25</v>
      </c>
      <c r="B33" s="9">
        <v>1</v>
      </c>
      <c r="C33" s="9" t="str">
        <f t="shared" si="0"/>
        <v>25.1</v>
      </c>
      <c r="D33" s="9" t="s">
        <v>241</v>
      </c>
      <c r="E33" s="18">
        <f>20000/3</f>
        <v>6666.666666666667</v>
      </c>
      <c r="F33" s="16" t="s">
        <v>242</v>
      </c>
      <c r="G33" s="12" t="s">
        <v>67</v>
      </c>
      <c r="H33" s="12" t="s">
        <v>67</v>
      </c>
      <c r="I33" s="187" t="s">
        <v>243</v>
      </c>
      <c r="J33" s="4" t="s">
        <v>69</v>
      </c>
      <c r="K33" s="9"/>
      <c r="L33" s="9"/>
      <c r="M33" s="9"/>
    </row>
    <row r="34" spans="1:13">
      <c r="A34" s="9">
        <v>25</v>
      </c>
      <c r="B34" s="9">
        <v>2</v>
      </c>
      <c r="C34" s="9" t="str">
        <f t="shared" si="0"/>
        <v>25.2</v>
      </c>
      <c r="D34" s="9" t="s">
        <v>244</v>
      </c>
      <c r="E34" s="18">
        <f t="shared" ref="E34:E35" si="1">20000/3</f>
        <v>6666.666666666667</v>
      </c>
      <c r="F34" s="16" t="s">
        <v>245</v>
      </c>
      <c r="G34" s="12" t="s">
        <v>67</v>
      </c>
      <c r="H34" s="12" t="s">
        <v>67</v>
      </c>
      <c r="I34" s="9" t="s">
        <v>246</v>
      </c>
      <c r="J34" s="4" t="s">
        <v>69</v>
      </c>
      <c r="K34" s="9"/>
      <c r="L34" s="9"/>
      <c r="M34" s="9"/>
    </row>
    <row r="35" spans="1:13">
      <c r="A35" s="9">
        <v>25</v>
      </c>
      <c r="B35" s="9">
        <v>3</v>
      </c>
      <c r="C35" s="9" t="str">
        <f t="shared" si="0"/>
        <v>25.3</v>
      </c>
      <c r="D35" s="9" t="s">
        <v>247</v>
      </c>
      <c r="E35" s="18">
        <f t="shared" si="1"/>
        <v>6666.666666666667</v>
      </c>
      <c r="F35" s="16" t="s">
        <v>248</v>
      </c>
      <c r="G35" s="12" t="s">
        <v>67</v>
      </c>
      <c r="H35" s="12" t="s">
        <v>67</v>
      </c>
      <c r="I35" s="12" t="s">
        <v>67</v>
      </c>
      <c r="J35" s="4" t="s">
        <v>69</v>
      </c>
      <c r="K35" s="9"/>
      <c r="L35" s="9"/>
      <c r="M35" s="9"/>
    </row>
    <row r="36" spans="1:13">
      <c r="A36" s="9">
        <v>26</v>
      </c>
      <c r="B36" s="9">
        <v>1</v>
      </c>
      <c r="C36" s="9" t="str">
        <f t="shared" si="0"/>
        <v>26.1</v>
      </c>
      <c r="D36" s="9" t="s">
        <v>249</v>
      </c>
      <c r="E36" s="9" t="s">
        <v>250</v>
      </c>
      <c r="F36" s="16" t="s">
        <v>67</v>
      </c>
      <c r="G36" s="12" t="s">
        <v>67</v>
      </c>
      <c r="H36" s="12" t="s">
        <v>67</v>
      </c>
      <c r="I36" s="12" t="s">
        <v>251</v>
      </c>
      <c r="J36" s="4" t="s">
        <v>69</v>
      </c>
      <c r="K36" s="9"/>
      <c r="L36" s="9"/>
      <c r="M36" s="9"/>
    </row>
    <row r="37" spans="1:13">
      <c r="A37" s="9">
        <v>26</v>
      </c>
      <c r="B37" s="9">
        <v>2</v>
      </c>
      <c r="C37" s="9" t="str">
        <f t="shared" si="0"/>
        <v>26.2</v>
      </c>
      <c r="D37" s="9" t="s">
        <v>252</v>
      </c>
      <c r="E37" s="9" t="s">
        <v>67</v>
      </c>
      <c r="F37" s="16" t="s">
        <v>67</v>
      </c>
      <c r="G37" s="12" t="s">
        <v>67</v>
      </c>
      <c r="H37" s="12" t="s">
        <v>67</v>
      </c>
      <c r="I37" s="12" t="s">
        <v>253</v>
      </c>
      <c r="J37" s="4" t="s">
        <v>69</v>
      </c>
      <c r="K37" s="9"/>
      <c r="L37" s="9"/>
      <c r="M37" s="9"/>
    </row>
    <row r="38" spans="1:13">
      <c r="A38" s="9">
        <v>26</v>
      </c>
      <c r="B38" s="9">
        <v>3</v>
      </c>
      <c r="C38" s="9" t="str">
        <f t="shared" si="0"/>
        <v>26.3</v>
      </c>
      <c r="D38" s="9" t="s">
        <v>254</v>
      </c>
      <c r="E38" s="9" t="s">
        <v>255</v>
      </c>
      <c r="F38" s="16" t="s">
        <v>67</v>
      </c>
      <c r="G38" s="12" t="s">
        <v>67</v>
      </c>
      <c r="H38" s="12" t="s">
        <v>67</v>
      </c>
      <c r="I38" s="9" t="s">
        <v>256</v>
      </c>
      <c r="J38" s="4" t="s">
        <v>69</v>
      </c>
      <c r="K38" s="9"/>
      <c r="L38" s="9"/>
      <c r="M38" s="9"/>
    </row>
    <row r="39" spans="1:13">
      <c r="A39" s="9">
        <v>27</v>
      </c>
      <c r="B39" s="9">
        <v>1</v>
      </c>
      <c r="C39" s="9" t="str">
        <f t="shared" si="0"/>
        <v>27.1</v>
      </c>
      <c r="D39" s="9" t="s">
        <v>257</v>
      </c>
      <c r="E39" s="9" t="s">
        <v>67</v>
      </c>
      <c r="F39" s="16" t="s">
        <v>67</v>
      </c>
      <c r="G39" s="12" t="s">
        <v>67</v>
      </c>
      <c r="H39" s="12" t="s">
        <v>67</v>
      </c>
      <c r="I39" s="9" t="s">
        <v>258</v>
      </c>
      <c r="J39" s="4" t="s">
        <v>69</v>
      </c>
      <c r="K39" s="9"/>
      <c r="L39" s="9"/>
      <c r="M39" s="9"/>
    </row>
    <row r="40" spans="1:13" ht="90.6" customHeight="1">
      <c r="A40" s="9">
        <v>27</v>
      </c>
      <c r="B40" s="9">
        <v>2</v>
      </c>
      <c r="C40" s="9" t="str">
        <f t="shared" si="0"/>
        <v>27.2</v>
      </c>
      <c r="D40" s="9" t="s">
        <v>259</v>
      </c>
      <c r="E40" s="9" t="s">
        <v>260</v>
      </c>
      <c r="F40" s="16" t="s">
        <v>261</v>
      </c>
      <c r="G40" s="4" t="s">
        <v>67</v>
      </c>
      <c r="H40" s="4" t="s">
        <v>67</v>
      </c>
      <c r="I40" s="5" t="s">
        <v>262</v>
      </c>
      <c r="J40" s="4" t="s">
        <v>69</v>
      </c>
      <c r="K40" s="9"/>
      <c r="L40" s="9"/>
      <c r="M40" s="9"/>
    </row>
    <row r="41" spans="1:13" ht="48.95" customHeight="1">
      <c r="A41" s="4">
        <v>27</v>
      </c>
      <c r="B41" s="4">
        <v>3</v>
      </c>
      <c r="C41" s="4" t="str">
        <f t="shared" si="0"/>
        <v>27.3</v>
      </c>
      <c r="D41" s="4" t="s">
        <v>263</v>
      </c>
      <c r="E41" s="4" t="s">
        <v>67</v>
      </c>
      <c r="F41" s="19" t="s">
        <v>67</v>
      </c>
      <c r="G41" s="4" t="s">
        <v>67</v>
      </c>
      <c r="H41" s="4" t="s">
        <v>67</v>
      </c>
      <c r="I41" s="5" t="s">
        <v>264</v>
      </c>
      <c r="J41" s="4" t="s">
        <v>69</v>
      </c>
      <c r="K41" s="4"/>
      <c r="L41" s="9"/>
      <c r="M41" s="9"/>
    </row>
    <row r="42" spans="1:13">
      <c r="E42" s="11"/>
      <c r="G42" s="11"/>
      <c r="H42" s="11"/>
    </row>
  </sheetData>
  <autoFilter ref="A1:J41" xr:uid="{7482D61C-407B-4B81-9C7C-410243EC0C7E}"/>
  <mergeCells count="9">
    <mergeCell ref="E13:E14"/>
    <mergeCell ref="I16:I17"/>
    <mergeCell ref="F29:F32"/>
    <mergeCell ref="I29:I32"/>
    <mergeCell ref="G2:G4"/>
    <mergeCell ref="F2:F4"/>
    <mergeCell ref="E2:E4"/>
    <mergeCell ref="H2:H4"/>
    <mergeCell ref="I2:I4"/>
  </mergeCells>
  <phoneticPr fontId="3" type="noConversion"/>
  <hyperlinks>
    <hyperlink ref="I15" r:id="rId1" xr:uid="{CA1CC18D-4E33-44D0-9924-C0692351E0E8}"/>
  </hyperlinks>
  <pageMargins left="0.7" right="0.7" top="0.75" bottom="0.75" header="0.3" footer="0.3"/>
  <headerFooter>
    <oddFooter>&amp;R_x000D_&amp;1#&amp;"Arial"&amp;10&amp;K000000 Confidential C</oddFooter>
  </headerFooter>
  <extLst>
    <ext xmlns:x14="http://schemas.microsoft.com/office/spreadsheetml/2009/9/main" uri="{78C0D931-6437-407d-A8EE-F0AAD7539E65}">
      <x14:conditionalFormattings>
        <x14:conditionalFormatting xmlns:xm="http://schemas.microsoft.com/office/excel/2006/main">
          <x14:cfRule type="containsText" priority="119" operator="containsText" id="{F41506D0-554F-42AB-A9D3-AE5430296DA9}">
            <xm:f>NOT(ISERROR(SEARCH(Index!$B$12,J2)))</xm:f>
            <xm:f>Index!$B$12</xm:f>
            <x14:dxf>
              <font>
                <color auto="1"/>
              </font>
              <fill>
                <patternFill>
                  <bgColor theme="9" tint="0.39994506668294322"/>
                </patternFill>
              </fill>
            </x14:dxf>
          </x14:cfRule>
          <x14:cfRule type="containsText" priority="120" operator="containsText" id="{EFA33E84-4CAC-4974-A012-52BDD547167E}">
            <xm:f>NOT(ISERROR(SEARCH(Index!$B$13,J2)))</xm:f>
            <xm:f>Index!$B$13</xm:f>
            <x14:dxf>
              <font>
                <color auto="1"/>
              </font>
              <fill>
                <patternFill>
                  <bgColor theme="9" tint="0.79998168889431442"/>
                </patternFill>
              </fill>
            </x14:dxf>
          </x14:cfRule>
          <x14:cfRule type="containsText" priority="121" operator="containsText" id="{B12F261B-FF11-434C-88AD-8F17AB845B5B}">
            <xm:f>NOT(ISERROR(SEARCH(Index!$B$14,J2)))</xm:f>
            <xm:f>Index!$B$14</xm:f>
            <x14:dxf>
              <font>
                <color auto="1"/>
              </font>
              <fill>
                <patternFill>
                  <bgColor rgb="FFFFFFCC"/>
                </patternFill>
              </fill>
            </x14:dxf>
          </x14:cfRule>
          <x14:cfRule type="containsText" priority="122" operator="containsText" id="{06A52820-A3D6-46B9-8A27-E3944225CCFE}">
            <xm:f>NOT(ISERROR(SEARCH(Index!$B$15,J2)))</xm:f>
            <xm:f>Index!$B$15</xm:f>
            <x14:dxf>
              <font>
                <color auto="1"/>
              </font>
              <fill>
                <patternFill>
                  <bgColor theme="5" tint="0.59996337778862885"/>
                </patternFill>
              </fill>
            </x14:dxf>
          </x14:cfRule>
          <x14:cfRule type="containsText" priority="123" operator="containsText" id="{BFE72EF8-8A99-4534-AB14-0F56866E17C2}">
            <xm:f>NOT(ISERROR(SEARCH(Index!$B$16,J2)))</xm:f>
            <xm:f>Index!$B$16</xm:f>
            <x14:dxf>
              <font>
                <color auto="1"/>
              </font>
              <fill>
                <patternFill>
                  <bgColor rgb="FFFFCCCC"/>
                </patternFill>
              </fill>
            </x14:dxf>
          </x14:cfRule>
          <xm:sqref>J2:J41</xm:sqref>
        </x14:conditionalFormatting>
        <x14:conditionalFormatting xmlns:xm="http://schemas.microsoft.com/office/excel/2006/main">
          <x14:cfRule type="containsText" priority="4" operator="containsText" id="{15841B15-E9F7-411C-8D6B-96BA925CC170}">
            <xm:f>NOT(ISERROR(SEARCH(Index!$B$19,K2)))</xm:f>
            <xm:f>Index!$B$19</xm:f>
            <x14:dxf>
              <fill>
                <patternFill>
                  <bgColor theme="9" tint="0.39994506668294322"/>
                </patternFill>
              </fill>
            </x14:dxf>
          </x14:cfRule>
          <x14:cfRule type="containsText" priority="5" operator="containsText" id="{E44122FD-8AB6-4B34-BEAC-4E0D98E8204A}">
            <xm:f>NOT(ISERROR(SEARCH(Index!$B$20,K2)))</xm:f>
            <xm:f>Index!$B$20</xm:f>
            <x14:dxf>
              <fill>
                <patternFill>
                  <bgColor theme="9" tint="0.79998168889431442"/>
                </patternFill>
              </fill>
            </x14:dxf>
          </x14:cfRule>
          <x14:cfRule type="containsText" priority="6" operator="containsText" id="{969C2AAB-1B72-4258-91F4-E4CB6A3D2197}">
            <xm:f>NOT(ISERROR(SEARCH(Index!$B$21,K2)))</xm:f>
            <xm:f>Index!$B$21</xm:f>
            <x14:dxf>
              <fill>
                <patternFill>
                  <bgColor rgb="FFFFFFCC"/>
                </patternFill>
              </fill>
            </x14:dxf>
          </x14:cfRule>
          <x14:cfRule type="containsText" priority="7" operator="containsText" id="{BCEC0235-3B11-49E2-93D7-BBCE1896955A}">
            <xm:f>NOT(ISERROR(SEARCH(Index!$B$22,K2)))</xm:f>
            <xm:f>Index!$B$22</xm:f>
            <x14:dxf>
              <fill>
                <patternFill>
                  <bgColor theme="5" tint="0.79998168889431442"/>
                </patternFill>
              </fill>
            </x14:dxf>
          </x14:cfRule>
          <x14:cfRule type="containsText" priority="8" operator="containsText" id="{E151962D-27C3-48EC-95C0-B46506ADC331}">
            <xm:f>NOT(ISERROR(SEARCH(Index!$B$23,K2)))</xm:f>
            <xm:f>Index!$B$23</xm:f>
            <x14:dxf>
              <fill>
                <patternFill>
                  <bgColor rgb="FFFFCCCC"/>
                </patternFill>
              </fill>
            </x14:dxf>
          </x14:cfRule>
          <x14:cfRule type="containsText" priority="9" operator="containsText" id="{329FE697-91D3-4831-A5B5-B1C6FCAC3FFF}">
            <xm:f>NOT(ISERROR(SEARCH(Index!$B$24,K2)))</xm:f>
            <xm:f>Index!$B$24</xm:f>
            <x14:dxf>
              <fill>
                <patternFill>
                  <bgColor rgb="FFFF9999"/>
                </patternFill>
              </fill>
            </x14:dxf>
          </x14:cfRule>
          <x14:cfRule type="containsText" priority="10" operator="containsText" id="{FF84C81B-0643-4368-BB73-6067BBE78825}">
            <xm:f>NOT(ISERROR(SEARCH(Index!$B$25,K2)))</xm:f>
            <xm:f>Index!$B$25</xm:f>
            <x14:dxf>
              <fill>
                <patternFill>
                  <bgColor theme="7" tint="0.79998168889431442"/>
                </patternFill>
              </fill>
            </x14:dxf>
          </x14:cfRule>
          <xm:sqref>K2:L42</xm:sqref>
        </x14:conditionalFormatting>
        <x14:conditionalFormatting xmlns:xm="http://schemas.microsoft.com/office/excel/2006/main">
          <x14:cfRule type="containsText" priority="1" operator="containsText" id="{8C74DD86-8BF3-4DAC-A2A1-467E07FEF1B7}">
            <xm:f>NOT(ISERROR(SEARCH(Index!$B$30,L2)))</xm:f>
            <xm:f>Index!$B$30</xm:f>
            <x14:dxf>
              <fill>
                <patternFill>
                  <bgColor rgb="FFFFCCCC"/>
                </patternFill>
              </fill>
            </x14:dxf>
          </x14:cfRule>
          <x14:cfRule type="containsText" priority="2" operator="containsText" id="{4F871583-E386-4CC0-BC5B-C343B081E210}">
            <xm:f>NOT(ISERROR(SEARCH(Index!$B$29,L2)))</xm:f>
            <xm:f>Index!$B$29</xm:f>
            <x14:dxf>
              <fill>
                <patternFill>
                  <bgColor rgb="FFFFFFCC"/>
                </patternFill>
              </fill>
            </x14:dxf>
          </x14:cfRule>
          <x14:cfRule type="containsText" priority="3" operator="containsText" id="{46C2CB51-ED65-465D-8F8F-AA694AFCE5D4}">
            <xm:f>NOT(ISERROR(SEARCH(Index!$B$28,L2)))</xm:f>
            <xm:f>Index!$B$28</xm:f>
            <x14:dxf>
              <fill>
                <patternFill>
                  <bgColor theme="9" tint="0.79998168889431442"/>
                </patternFill>
              </fill>
            </x14:dxf>
          </x14:cfRule>
          <xm:sqref>L2:L41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C0F5B9BB-2A39-44AE-AC0B-89CBEB4E9185}">
          <x14:formula1>
            <xm:f>Index!$B$12:$B$16</xm:f>
          </x14:formula1>
          <xm:sqref>J2:J41</xm:sqref>
        </x14:dataValidation>
        <x14:dataValidation type="list" allowBlank="1" showInputMessage="1" showErrorMessage="1" xr:uid="{906BAB29-A39F-443A-95BC-803A1ABBEE78}">
          <x14:formula1>
            <xm:f>Index!$B$19:$B$25</xm:f>
          </x14:formula1>
          <xm:sqref>K2:K41</xm:sqref>
        </x14:dataValidation>
        <x14:dataValidation type="list" allowBlank="1" showInputMessage="1" showErrorMessage="1" xr:uid="{51EB0F49-4EFF-4DD0-A14B-E0ED11226BDF}">
          <x14:formula1>
            <xm:f>Index!$B$28:$B$30</xm:f>
          </x14:formula1>
          <xm:sqref>L2:L41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CEE61-6F3C-438D-8684-9ED60425B8B5}">
  <dimension ref="A1:M42"/>
  <sheetViews>
    <sheetView topLeftCell="B29" zoomScale="85" zoomScaleNormal="85" workbookViewId="0">
      <selection activeCell="G35" sqref="G35"/>
    </sheetView>
  </sheetViews>
  <sheetFormatPr defaultColWidth="8.7109375" defaultRowHeight="14.45"/>
  <cols>
    <col min="1" max="1" width="8.5703125" customWidth="1"/>
    <col min="2" max="2" width="5.140625" customWidth="1"/>
    <col min="4" max="4" width="55.140625" customWidth="1"/>
    <col min="5" max="5" width="8.5703125" customWidth="1"/>
    <col min="6" max="6" width="14.140625" customWidth="1"/>
    <col min="7" max="7" width="5.5703125" customWidth="1"/>
    <col min="8" max="8" width="6.85546875" customWidth="1"/>
    <col min="9" max="9" width="57.85546875" customWidth="1"/>
    <col min="10" max="10" width="19.85546875" bestFit="1" customWidth="1"/>
    <col min="11" max="11" width="27.85546875" bestFit="1" customWidth="1"/>
    <col min="12" max="12" width="30.140625" bestFit="1" customWidth="1"/>
    <col min="13" max="13" width="8.42578125" bestFit="1" customWidth="1"/>
    <col min="14" max="14" width="17.85546875" customWidth="1"/>
  </cols>
  <sheetData>
    <row r="1" spans="1:13" s="23" customFormat="1" ht="18">
      <c r="A1" s="164" t="s">
        <v>53</v>
      </c>
      <c r="B1" s="164" t="s">
        <v>54</v>
      </c>
      <c r="C1" s="164" t="s">
        <v>55</v>
      </c>
      <c r="D1" s="164" t="s">
        <v>54</v>
      </c>
      <c r="E1" s="164" t="s">
        <v>56</v>
      </c>
      <c r="F1" s="164" t="s">
        <v>57</v>
      </c>
      <c r="G1" s="164" t="s">
        <v>58</v>
      </c>
      <c r="H1" s="164" t="s">
        <v>174</v>
      </c>
      <c r="I1" s="164" t="s">
        <v>175</v>
      </c>
      <c r="J1" s="164" t="s">
        <v>61</v>
      </c>
      <c r="K1" s="164" t="s">
        <v>176</v>
      </c>
      <c r="L1" s="164" t="s">
        <v>63</v>
      </c>
      <c r="M1" s="164" t="s">
        <v>64</v>
      </c>
    </row>
    <row r="2" spans="1:13" ht="32.450000000000003" customHeight="1">
      <c r="A2" s="9">
        <v>28</v>
      </c>
      <c r="B2" s="9">
        <v>1</v>
      </c>
      <c r="C2" s="9" t="str">
        <f t="shared" ref="C2:C29" si="0">A2 &amp; "." &amp; B2</f>
        <v>28.1</v>
      </c>
      <c r="D2" s="9" t="s">
        <v>265</v>
      </c>
      <c r="E2" s="9" t="s">
        <v>67</v>
      </c>
      <c r="F2" s="9" t="s">
        <v>67</v>
      </c>
      <c r="G2" s="9" t="s">
        <v>67</v>
      </c>
      <c r="H2" s="9" t="s">
        <v>67</v>
      </c>
      <c r="I2" s="5" t="s">
        <v>266</v>
      </c>
      <c r="J2" s="4" t="s">
        <v>69</v>
      </c>
      <c r="K2" s="4"/>
      <c r="L2" s="9"/>
      <c r="M2" s="9"/>
    </row>
    <row r="3" spans="1:13" ht="29.1">
      <c r="A3" s="9">
        <v>28</v>
      </c>
      <c r="B3" s="9">
        <v>2</v>
      </c>
      <c r="C3" s="9" t="str">
        <f t="shared" si="0"/>
        <v>28.2</v>
      </c>
      <c r="D3" s="5" t="s">
        <v>267</v>
      </c>
      <c r="E3" s="9" t="s">
        <v>67</v>
      </c>
      <c r="F3" s="9" t="s">
        <v>67</v>
      </c>
      <c r="G3" s="9" t="s">
        <v>67</v>
      </c>
      <c r="H3" s="9" t="s">
        <v>67</v>
      </c>
      <c r="I3" s="9" t="s">
        <v>67</v>
      </c>
      <c r="J3" s="4" t="s">
        <v>69</v>
      </c>
      <c r="K3" s="4"/>
      <c r="L3" s="9"/>
      <c r="M3" s="9"/>
    </row>
    <row r="4" spans="1:13" ht="29.1">
      <c r="A4" s="9">
        <v>28</v>
      </c>
      <c r="B4" s="9">
        <v>3</v>
      </c>
      <c r="C4" s="9" t="str">
        <f t="shared" si="0"/>
        <v>28.3</v>
      </c>
      <c r="D4" s="5" t="s">
        <v>268</v>
      </c>
      <c r="E4" s="9" t="s">
        <v>67</v>
      </c>
      <c r="F4" s="9" t="s">
        <v>67</v>
      </c>
      <c r="G4" s="9" t="s">
        <v>67</v>
      </c>
      <c r="H4" s="9" t="s">
        <v>67</v>
      </c>
      <c r="I4" s="9" t="s">
        <v>67</v>
      </c>
      <c r="J4" s="4" t="s">
        <v>69</v>
      </c>
      <c r="K4" s="4"/>
      <c r="L4" s="9"/>
      <c r="M4" s="9"/>
    </row>
    <row r="5" spans="1:13" ht="29.1">
      <c r="A5" s="9">
        <v>28</v>
      </c>
      <c r="B5" s="9">
        <v>4</v>
      </c>
      <c r="C5" s="9" t="str">
        <f t="shared" si="0"/>
        <v>28.4</v>
      </c>
      <c r="D5" s="5" t="s">
        <v>269</v>
      </c>
      <c r="E5" s="9" t="s">
        <v>67</v>
      </c>
      <c r="F5" s="9" t="s">
        <v>67</v>
      </c>
      <c r="G5" s="9" t="s">
        <v>67</v>
      </c>
      <c r="H5" s="9" t="s">
        <v>67</v>
      </c>
      <c r="I5" s="9" t="s">
        <v>67</v>
      </c>
      <c r="J5" s="4" t="s">
        <v>69</v>
      </c>
      <c r="K5" s="4"/>
      <c r="L5" s="9"/>
      <c r="M5" s="9"/>
    </row>
    <row r="6" spans="1:13" ht="29.1">
      <c r="A6" s="9">
        <v>29</v>
      </c>
      <c r="B6" s="9">
        <v>1</v>
      </c>
      <c r="C6" s="9" t="str">
        <f t="shared" si="0"/>
        <v>29.1</v>
      </c>
      <c r="D6" s="5" t="s">
        <v>270</v>
      </c>
      <c r="E6" s="9" t="s">
        <v>67</v>
      </c>
      <c r="F6" s="9" t="s">
        <v>271</v>
      </c>
      <c r="G6" s="9" t="s">
        <v>67</v>
      </c>
      <c r="H6" s="9" t="s">
        <v>67</v>
      </c>
      <c r="I6" s="200" t="s">
        <v>272</v>
      </c>
      <c r="J6" s="4" t="s">
        <v>69</v>
      </c>
      <c r="K6" s="4"/>
      <c r="L6" s="9"/>
      <c r="M6" s="9"/>
    </row>
    <row r="7" spans="1:13" ht="29.1">
      <c r="A7" s="9">
        <v>29</v>
      </c>
      <c r="B7" s="9">
        <v>2</v>
      </c>
      <c r="C7" s="9" t="str">
        <f t="shared" si="0"/>
        <v>29.2</v>
      </c>
      <c r="D7" s="5" t="s">
        <v>273</v>
      </c>
      <c r="E7" s="9" t="s">
        <v>67</v>
      </c>
      <c r="F7" s="9" t="s">
        <v>274</v>
      </c>
      <c r="G7" s="9" t="s">
        <v>67</v>
      </c>
      <c r="H7" s="9" t="s">
        <v>67</v>
      </c>
      <c r="I7" s="200"/>
      <c r="J7" s="4" t="s">
        <v>69</v>
      </c>
      <c r="K7" s="4"/>
      <c r="L7" s="9"/>
      <c r="M7" s="9"/>
    </row>
    <row r="8" spans="1:13">
      <c r="A8" s="9">
        <v>29</v>
      </c>
      <c r="B8" s="9">
        <v>3</v>
      </c>
      <c r="C8" s="9" t="str">
        <f t="shared" si="0"/>
        <v>29.3</v>
      </c>
      <c r="D8" s="5" t="s">
        <v>275</v>
      </c>
      <c r="E8" s="9" t="s">
        <v>67</v>
      </c>
      <c r="F8" s="9" t="s">
        <v>276</v>
      </c>
      <c r="G8" s="9" t="s">
        <v>67</v>
      </c>
      <c r="H8" s="9" t="s">
        <v>67</v>
      </c>
      <c r="I8" s="200"/>
      <c r="J8" s="4" t="s">
        <v>69</v>
      </c>
      <c r="K8" s="4"/>
      <c r="L8" s="9"/>
      <c r="M8" s="9"/>
    </row>
    <row r="9" spans="1:13" ht="29.1">
      <c r="A9" s="9">
        <v>29</v>
      </c>
      <c r="B9" s="9">
        <v>4</v>
      </c>
      <c r="C9" s="9" t="str">
        <f t="shared" si="0"/>
        <v>29.4</v>
      </c>
      <c r="D9" s="5" t="s">
        <v>277</v>
      </c>
      <c r="E9" s="9" t="s">
        <v>67</v>
      </c>
      <c r="F9" s="9" t="s">
        <v>278</v>
      </c>
      <c r="G9" s="9" t="s">
        <v>67</v>
      </c>
      <c r="H9" s="9" t="s">
        <v>67</v>
      </c>
      <c r="I9" s="200"/>
      <c r="J9" s="4" t="s">
        <v>69</v>
      </c>
      <c r="K9" s="4"/>
      <c r="L9" s="9"/>
      <c r="M9" s="9"/>
    </row>
    <row r="10" spans="1:13" ht="174">
      <c r="A10" s="9">
        <v>30</v>
      </c>
      <c r="B10" s="9">
        <v>1</v>
      </c>
      <c r="C10" s="9" t="str">
        <f t="shared" si="0"/>
        <v>30.1</v>
      </c>
      <c r="D10" s="5" t="s">
        <v>279</v>
      </c>
      <c r="E10" s="9" t="s">
        <v>67</v>
      </c>
      <c r="F10" s="198" t="s">
        <v>280</v>
      </c>
      <c r="G10" s="9" t="s">
        <v>67</v>
      </c>
      <c r="H10" s="9" t="s">
        <v>67</v>
      </c>
      <c r="I10" s="5" t="s">
        <v>281</v>
      </c>
      <c r="J10" s="4" t="s">
        <v>69</v>
      </c>
      <c r="K10" s="4"/>
      <c r="L10" s="9"/>
      <c r="M10" s="9"/>
    </row>
    <row r="11" spans="1:13">
      <c r="A11" s="9">
        <v>30</v>
      </c>
      <c r="B11" s="9">
        <v>2</v>
      </c>
      <c r="C11" s="9" t="str">
        <f t="shared" si="0"/>
        <v>30.2</v>
      </c>
      <c r="D11" s="5" t="s">
        <v>282</v>
      </c>
      <c r="E11" s="9" t="s">
        <v>67</v>
      </c>
      <c r="F11" s="199"/>
      <c r="G11" s="9" t="s">
        <v>67</v>
      </c>
      <c r="H11" s="9" t="s">
        <v>67</v>
      </c>
      <c r="I11" s="9" t="s">
        <v>283</v>
      </c>
      <c r="J11" s="4" t="s">
        <v>69</v>
      </c>
      <c r="K11" s="4"/>
      <c r="L11" s="9"/>
      <c r="M11" s="9"/>
    </row>
    <row r="12" spans="1:13">
      <c r="A12" s="9">
        <v>31</v>
      </c>
      <c r="B12" s="9">
        <v>1</v>
      </c>
      <c r="C12" s="9" t="str">
        <f t="shared" si="0"/>
        <v>31.1</v>
      </c>
      <c r="D12" s="5" t="s">
        <v>284</v>
      </c>
      <c r="E12" s="9" t="s">
        <v>67</v>
      </c>
      <c r="F12" s="9" t="s">
        <v>285</v>
      </c>
      <c r="G12" s="9" t="s">
        <v>67</v>
      </c>
      <c r="H12" s="9"/>
      <c r="I12" s="200" t="s">
        <v>286</v>
      </c>
      <c r="J12" s="4" t="s">
        <v>69</v>
      </c>
      <c r="K12" s="4"/>
      <c r="L12" s="9"/>
      <c r="M12" s="9"/>
    </row>
    <row r="13" spans="1:13" ht="29.1">
      <c r="A13" s="9">
        <v>31</v>
      </c>
      <c r="B13" s="9">
        <v>2</v>
      </c>
      <c r="C13" s="9" t="str">
        <f t="shared" si="0"/>
        <v>31.2</v>
      </c>
      <c r="D13" s="5" t="s">
        <v>273</v>
      </c>
      <c r="E13" s="9" t="s">
        <v>67</v>
      </c>
      <c r="F13" s="9" t="s">
        <v>287</v>
      </c>
      <c r="G13" s="9" t="s">
        <v>67</v>
      </c>
      <c r="H13" s="9"/>
      <c r="I13" s="201"/>
      <c r="J13" s="4" t="s">
        <v>69</v>
      </c>
      <c r="K13" s="4"/>
      <c r="L13" s="9"/>
      <c r="M13" s="9"/>
    </row>
    <row r="14" spans="1:13">
      <c r="A14" s="9">
        <v>31</v>
      </c>
      <c r="B14" s="9">
        <v>3</v>
      </c>
      <c r="C14" s="9" t="str">
        <f t="shared" si="0"/>
        <v>31.3</v>
      </c>
      <c r="D14" s="5" t="s">
        <v>275</v>
      </c>
      <c r="E14" s="9" t="s">
        <v>67</v>
      </c>
      <c r="F14" s="196" t="s">
        <v>288</v>
      </c>
      <c r="G14" s="9" t="s">
        <v>67</v>
      </c>
      <c r="H14" s="9" t="s">
        <v>67</v>
      </c>
      <c r="I14" s="201"/>
      <c r="J14" s="4" t="s">
        <v>69</v>
      </c>
      <c r="K14" s="4"/>
      <c r="L14" s="9"/>
      <c r="M14" s="9"/>
    </row>
    <row r="15" spans="1:13" ht="29.1">
      <c r="A15" s="9">
        <v>31</v>
      </c>
      <c r="B15" s="9">
        <v>4</v>
      </c>
      <c r="C15" s="9" t="str">
        <f t="shared" si="0"/>
        <v>31.4</v>
      </c>
      <c r="D15" s="5" t="s">
        <v>289</v>
      </c>
      <c r="E15" s="9" t="s">
        <v>67</v>
      </c>
      <c r="F15" s="193"/>
      <c r="G15" s="9" t="s">
        <v>67</v>
      </c>
      <c r="H15" s="9" t="s">
        <v>67</v>
      </c>
      <c r="I15" s="201"/>
      <c r="J15" s="4" t="s">
        <v>69</v>
      </c>
      <c r="K15" s="4"/>
      <c r="L15" s="9"/>
      <c r="M15" s="9"/>
    </row>
    <row r="16" spans="1:13" ht="29.1">
      <c r="A16" s="9">
        <v>32</v>
      </c>
      <c r="B16" s="9">
        <v>1</v>
      </c>
      <c r="C16" s="9" t="str">
        <f t="shared" si="0"/>
        <v>32.1</v>
      </c>
      <c r="D16" s="5" t="s">
        <v>290</v>
      </c>
      <c r="E16" s="9" t="s">
        <v>67</v>
      </c>
      <c r="F16" s="194" t="s">
        <v>291</v>
      </c>
      <c r="G16" s="9" t="s">
        <v>67</v>
      </c>
      <c r="H16" s="9" t="s">
        <v>67</v>
      </c>
      <c r="I16" s="194" t="s">
        <v>292</v>
      </c>
      <c r="J16" s="4" t="s">
        <v>69</v>
      </c>
      <c r="K16" s="4"/>
      <c r="L16" s="9"/>
      <c r="M16" s="9"/>
    </row>
    <row r="17" spans="1:13" ht="29.1">
      <c r="A17" s="9">
        <v>32</v>
      </c>
      <c r="B17" s="9">
        <v>2</v>
      </c>
      <c r="C17" s="9" t="str">
        <f t="shared" si="0"/>
        <v>32.2</v>
      </c>
      <c r="D17" s="5" t="s">
        <v>293</v>
      </c>
      <c r="E17" s="9" t="s">
        <v>67</v>
      </c>
      <c r="F17" s="195"/>
      <c r="G17" s="9" t="s">
        <v>67</v>
      </c>
      <c r="H17" s="9" t="s">
        <v>67</v>
      </c>
      <c r="I17" s="195"/>
      <c r="J17" s="4" t="s">
        <v>69</v>
      </c>
      <c r="K17" s="4"/>
      <c r="L17" s="9"/>
      <c r="M17" s="9"/>
    </row>
    <row r="18" spans="1:13" ht="29.1">
      <c r="A18" s="9">
        <v>32</v>
      </c>
      <c r="B18" s="9">
        <v>3</v>
      </c>
      <c r="C18" s="9" t="str">
        <f t="shared" si="0"/>
        <v>32.3</v>
      </c>
      <c r="D18" s="5" t="s">
        <v>294</v>
      </c>
      <c r="E18" s="9" t="s">
        <v>67</v>
      </c>
      <c r="F18" s="195"/>
      <c r="G18" s="9" t="s">
        <v>67</v>
      </c>
      <c r="H18" s="9" t="s">
        <v>67</v>
      </c>
      <c r="I18" s="195"/>
      <c r="J18" s="4" t="s">
        <v>69</v>
      </c>
      <c r="K18" s="4"/>
      <c r="L18" s="9"/>
      <c r="M18" s="9"/>
    </row>
    <row r="19" spans="1:13" ht="87">
      <c r="A19" s="9">
        <v>33</v>
      </c>
      <c r="B19" s="9">
        <v>1</v>
      </c>
      <c r="C19" s="9" t="str">
        <f t="shared" si="0"/>
        <v>33.1</v>
      </c>
      <c r="D19" s="5" t="s">
        <v>295</v>
      </c>
      <c r="E19" s="9" t="s">
        <v>67</v>
      </c>
      <c r="F19" s="9" t="s">
        <v>296</v>
      </c>
      <c r="G19" s="9" t="s">
        <v>67</v>
      </c>
      <c r="H19" s="9" t="s">
        <v>67</v>
      </c>
      <c r="I19" s="5" t="s">
        <v>297</v>
      </c>
      <c r="J19" s="4" t="s">
        <v>69</v>
      </c>
      <c r="K19" s="4"/>
      <c r="L19" s="9"/>
      <c r="M19" s="9"/>
    </row>
    <row r="20" spans="1:13" ht="59.1" customHeight="1">
      <c r="A20" s="9">
        <v>33</v>
      </c>
      <c r="B20" s="9">
        <v>2</v>
      </c>
      <c r="C20" s="9" t="str">
        <f t="shared" si="0"/>
        <v>33.2</v>
      </c>
      <c r="D20" s="5" t="s">
        <v>298</v>
      </c>
      <c r="E20" s="9" t="s">
        <v>67</v>
      </c>
      <c r="F20" s="5" t="s">
        <v>299</v>
      </c>
      <c r="G20" s="9" t="s">
        <v>67</v>
      </c>
      <c r="H20" s="9" t="s">
        <v>67</v>
      </c>
      <c r="I20" s="9" t="s">
        <v>300</v>
      </c>
      <c r="J20" s="4" t="s">
        <v>69</v>
      </c>
      <c r="K20" s="4"/>
      <c r="L20" s="9"/>
      <c r="M20" s="9"/>
    </row>
    <row r="21" spans="1:13" ht="29.1">
      <c r="A21" s="9">
        <v>33</v>
      </c>
      <c r="B21" s="9">
        <v>3</v>
      </c>
      <c r="C21" s="9" t="str">
        <f t="shared" si="0"/>
        <v>33.3</v>
      </c>
      <c r="D21" s="5" t="s">
        <v>301</v>
      </c>
      <c r="E21" s="9" t="s">
        <v>67</v>
      </c>
      <c r="F21" s="9" t="s">
        <v>302</v>
      </c>
      <c r="G21" s="9" t="s">
        <v>67</v>
      </c>
      <c r="H21" s="9" t="s">
        <v>67</v>
      </c>
      <c r="I21" s="9" t="s">
        <v>303</v>
      </c>
      <c r="J21" s="4" t="s">
        <v>69</v>
      </c>
      <c r="K21" s="4"/>
      <c r="L21" s="9"/>
      <c r="M21" s="9"/>
    </row>
    <row r="22" spans="1:13" ht="29.1">
      <c r="A22" s="9">
        <v>34</v>
      </c>
      <c r="B22" s="9">
        <v>1</v>
      </c>
      <c r="C22" s="9" t="str">
        <f t="shared" si="0"/>
        <v>34.1</v>
      </c>
      <c r="D22" s="5" t="s">
        <v>304</v>
      </c>
      <c r="E22" s="9" t="s">
        <v>67</v>
      </c>
      <c r="F22" s="196" t="s">
        <v>305</v>
      </c>
      <c r="G22" s="9" t="s">
        <v>67</v>
      </c>
      <c r="H22" s="9" t="s">
        <v>67</v>
      </c>
      <c r="I22" s="200" t="s">
        <v>306</v>
      </c>
      <c r="J22" s="4" t="s">
        <v>69</v>
      </c>
      <c r="K22" s="4"/>
      <c r="L22" s="9"/>
      <c r="M22" s="9"/>
    </row>
    <row r="23" spans="1:13" ht="29.1">
      <c r="A23" s="9">
        <v>34</v>
      </c>
      <c r="B23" s="9">
        <v>2</v>
      </c>
      <c r="C23" s="9" t="str">
        <f t="shared" si="0"/>
        <v>34.2</v>
      </c>
      <c r="D23" s="5" t="s">
        <v>307</v>
      </c>
      <c r="E23" s="9" t="s">
        <v>67</v>
      </c>
      <c r="F23" s="196"/>
      <c r="G23" s="9" t="s">
        <v>67</v>
      </c>
      <c r="H23" s="9" t="s">
        <v>67</v>
      </c>
      <c r="I23" s="201"/>
      <c r="J23" s="4" t="s">
        <v>69</v>
      </c>
      <c r="K23" s="4"/>
      <c r="L23" s="9"/>
      <c r="M23" s="9"/>
    </row>
    <row r="24" spans="1:13" ht="29.1">
      <c r="A24" s="9">
        <v>34</v>
      </c>
      <c r="B24" s="9">
        <v>3</v>
      </c>
      <c r="C24" s="9" t="str">
        <f t="shared" si="0"/>
        <v>34.3</v>
      </c>
      <c r="D24" s="5" t="s">
        <v>308</v>
      </c>
      <c r="E24" s="9" t="s">
        <v>67</v>
      </c>
      <c r="F24" s="196"/>
      <c r="G24" s="9" t="s">
        <v>67</v>
      </c>
      <c r="H24" s="9" t="s">
        <v>67</v>
      </c>
      <c r="I24" s="201"/>
      <c r="J24" s="4" t="s">
        <v>69</v>
      </c>
      <c r="K24" s="4"/>
      <c r="L24" s="9"/>
      <c r="M24" s="9"/>
    </row>
    <row r="25" spans="1:13" ht="29.1">
      <c r="A25" s="9">
        <v>35</v>
      </c>
      <c r="B25" s="9">
        <v>1</v>
      </c>
      <c r="C25" s="9" t="str">
        <f t="shared" si="0"/>
        <v>35.1</v>
      </c>
      <c r="D25" s="5" t="s">
        <v>309</v>
      </c>
      <c r="E25" s="9" t="s">
        <v>67</v>
      </c>
      <c r="F25" s="194" t="s">
        <v>310</v>
      </c>
      <c r="G25" s="9" t="s">
        <v>67</v>
      </c>
      <c r="H25" s="9" t="s">
        <v>67</v>
      </c>
      <c r="I25" s="194" t="s">
        <v>311</v>
      </c>
      <c r="J25" s="4" t="s">
        <v>69</v>
      </c>
      <c r="K25" s="4"/>
      <c r="L25" s="9"/>
      <c r="M25" s="9"/>
    </row>
    <row r="26" spans="1:13">
      <c r="A26" s="9">
        <v>35</v>
      </c>
      <c r="B26" s="9">
        <v>2</v>
      </c>
      <c r="C26" s="9" t="str">
        <f t="shared" si="0"/>
        <v>35.2</v>
      </c>
      <c r="D26" s="5" t="s">
        <v>312</v>
      </c>
      <c r="E26" s="9" t="s">
        <v>67</v>
      </c>
      <c r="F26" s="195"/>
      <c r="G26" s="9" t="s">
        <v>67</v>
      </c>
      <c r="H26" s="9" t="s">
        <v>67</v>
      </c>
      <c r="I26" s="195"/>
      <c r="J26" s="4" t="s">
        <v>69</v>
      </c>
      <c r="K26" s="4"/>
      <c r="L26" s="9"/>
      <c r="M26" s="9"/>
    </row>
    <row r="27" spans="1:13" ht="29.1">
      <c r="A27" s="9">
        <v>35</v>
      </c>
      <c r="B27" s="9">
        <v>3</v>
      </c>
      <c r="C27" s="9" t="str">
        <f t="shared" si="0"/>
        <v>35.3</v>
      </c>
      <c r="D27" s="5" t="s">
        <v>313</v>
      </c>
      <c r="E27" s="9" t="s">
        <v>67</v>
      </c>
      <c r="F27" s="195"/>
      <c r="G27" s="9" t="s">
        <v>67</v>
      </c>
      <c r="H27" s="9" t="s">
        <v>67</v>
      </c>
      <c r="I27" s="195"/>
      <c r="J27" s="4" t="s">
        <v>69</v>
      </c>
      <c r="K27" s="4"/>
      <c r="L27" s="9"/>
      <c r="M27" s="9"/>
    </row>
    <row r="28" spans="1:13" ht="132.94999999999999" customHeight="1">
      <c r="A28" s="9">
        <v>36</v>
      </c>
      <c r="B28" s="9">
        <v>1</v>
      </c>
      <c r="C28" s="9" t="str">
        <f t="shared" si="0"/>
        <v>36.1</v>
      </c>
      <c r="D28" s="5" t="s">
        <v>314</v>
      </c>
      <c r="E28" s="9" t="s">
        <v>67</v>
      </c>
      <c r="F28" s="5" t="s">
        <v>315</v>
      </c>
      <c r="G28" s="9" t="s">
        <v>67</v>
      </c>
      <c r="H28" s="9" t="s">
        <v>67</v>
      </c>
      <c r="I28" s="5" t="s">
        <v>316</v>
      </c>
      <c r="J28" s="4" t="s">
        <v>69</v>
      </c>
      <c r="K28" s="4"/>
      <c r="L28" s="9"/>
      <c r="M28" s="9"/>
    </row>
    <row r="29" spans="1:13" ht="203.1">
      <c r="A29" s="9">
        <v>37</v>
      </c>
      <c r="B29" s="9">
        <v>1</v>
      </c>
      <c r="C29" s="9" t="str">
        <f t="shared" si="0"/>
        <v>37.1</v>
      </c>
      <c r="D29" s="5" t="s">
        <v>317</v>
      </c>
      <c r="E29" s="9" t="s">
        <v>67</v>
      </c>
      <c r="F29" s="9" t="s">
        <v>318</v>
      </c>
      <c r="G29" s="9" t="s">
        <v>67</v>
      </c>
      <c r="H29" s="9" t="s">
        <v>67</v>
      </c>
      <c r="I29" s="5" t="s">
        <v>319</v>
      </c>
      <c r="J29" s="4" t="s">
        <v>69</v>
      </c>
      <c r="K29" s="4"/>
      <c r="L29" s="9"/>
      <c r="M29" s="9"/>
    </row>
    <row r="42" spans="5:8">
      <c r="E42" s="11"/>
      <c r="G42" s="11"/>
      <c r="H42" s="11"/>
    </row>
  </sheetData>
  <autoFilter ref="A1:J13" xr:uid="{7482D61C-407B-4B81-9C7C-410243EC0C7E}"/>
  <mergeCells count="10">
    <mergeCell ref="F22:F24"/>
    <mergeCell ref="I22:I24"/>
    <mergeCell ref="F25:F27"/>
    <mergeCell ref="I25:I27"/>
    <mergeCell ref="I6:I9"/>
    <mergeCell ref="F10:F11"/>
    <mergeCell ref="F14:F15"/>
    <mergeCell ref="I12:I15"/>
    <mergeCell ref="F16:F18"/>
    <mergeCell ref="I16:I18"/>
  </mergeCells>
  <pageMargins left="0.7" right="0.7" top="0.75" bottom="0.75" header="0.3" footer="0.3"/>
  <headerFooter>
    <oddFooter>&amp;R_x000D_&amp;1#&amp;"Arial"&amp;10&amp;K000000 Confidential C</oddFooter>
  </headerFooter>
  <extLst>
    <ext xmlns:x14="http://schemas.microsoft.com/office/spreadsheetml/2009/9/main" uri="{78C0D931-6437-407d-A8EE-F0AAD7539E65}">
      <x14:conditionalFormattings>
        <x14:conditionalFormatting xmlns:xm="http://schemas.microsoft.com/office/excel/2006/main">
          <x14:cfRule type="containsText" priority="138" operator="containsText" id="{CC4A6F1D-2F0B-4C70-A7D3-727DA2441678}">
            <xm:f>NOT(ISERROR(SEARCH(Index!$B$12,J2)))</xm:f>
            <xm:f>Index!$B$12</xm:f>
            <x14:dxf>
              <font>
                <color auto="1"/>
              </font>
              <fill>
                <patternFill>
                  <bgColor theme="9" tint="0.39994506668294322"/>
                </patternFill>
              </fill>
            </x14:dxf>
          </x14:cfRule>
          <x14:cfRule type="containsText" priority="139" operator="containsText" id="{8C09B036-C8B2-41BF-B5EB-A36C1F17C19C}">
            <xm:f>NOT(ISERROR(SEARCH(Index!$B$13,J2)))</xm:f>
            <xm:f>Index!$B$13</xm:f>
            <x14:dxf>
              <font>
                <color auto="1"/>
              </font>
              <fill>
                <patternFill>
                  <bgColor theme="9" tint="0.79998168889431442"/>
                </patternFill>
              </fill>
            </x14:dxf>
          </x14:cfRule>
          <x14:cfRule type="containsText" priority="140" operator="containsText" id="{C25C3DD1-8B3C-4498-A58D-ABC14AA4833B}">
            <xm:f>NOT(ISERROR(SEARCH(Index!$B$14,J2)))</xm:f>
            <xm:f>Index!$B$14</xm:f>
            <x14:dxf>
              <font>
                <color auto="1"/>
              </font>
              <fill>
                <patternFill>
                  <bgColor rgb="FFFFFFCC"/>
                </patternFill>
              </fill>
            </x14:dxf>
          </x14:cfRule>
          <x14:cfRule type="containsText" priority="141" operator="containsText" id="{A662DD66-2F31-4C16-8F83-51F2D765A86D}">
            <xm:f>NOT(ISERROR(SEARCH(Index!$B$15,J2)))</xm:f>
            <xm:f>Index!$B$15</xm:f>
            <x14:dxf>
              <font>
                <color auto="1"/>
              </font>
              <fill>
                <patternFill>
                  <bgColor theme="5" tint="0.59996337778862885"/>
                </patternFill>
              </fill>
            </x14:dxf>
          </x14:cfRule>
          <x14:cfRule type="containsText" priority="142" operator="containsText" id="{57C37FAA-1190-486B-A1DC-691AD5A985B1}">
            <xm:f>NOT(ISERROR(SEARCH(Index!$B$16,J2)))</xm:f>
            <xm:f>Index!$B$16</xm:f>
            <x14:dxf>
              <font>
                <color auto="1"/>
              </font>
              <fill>
                <patternFill>
                  <bgColor rgb="FFFFCCCC"/>
                </patternFill>
              </fill>
            </x14:dxf>
          </x14:cfRule>
          <xm:sqref>J2:J29</xm:sqref>
        </x14:conditionalFormatting>
        <x14:conditionalFormatting xmlns:xm="http://schemas.microsoft.com/office/excel/2006/main">
          <x14:cfRule type="containsText" priority="4" operator="containsText" id="{5D3F1B05-2F5C-4C9A-AD0D-3E4695544DE7}">
            <xm:f>NOT(ISERROR(SEARCH(Index!$B$19,K2)))</xm:f>
            <xm:f>Index!$B$19</xm:f>
            <x14:dxf>
              <fill>
                <patternFill>
                  <bgColor theme="9" tint="0.39994506668294322"/>
                </patternFill>
              </fill>
            </x14:dxf>
          </x14:cfRule>
          <x14:cfRule type="containsText" priority="5" operator="containsText" id="{C6A0B4EE-41CF-469D-9B17-1E483D384F5C}">
            <xm:f>NOT(ISERROR(SEARCH(Index!$B$20,K2)))</xm:f>
            <xm:f>Index!$B$20</xm:f>
            <x14:dxf>
              <fill>
                <patternFill>
                  <bgColor theme="9" tint="0.79998168889431442"/>
                </patternFill>
              </fill>
            </x14:dxf>
          </x14:cfRule>
          <x14:cfRule type="containsText" priority="6" operator="containsText" id="{1107C99E-DE52-47F8-97A9-301D8101FABA}">
            <xm:f>NOT(ISERROR(SEARCH(Index!$B$21,K2)))</xm:f>
            <xm:f>Index!$B$21</xm:f>
            <x14:dxf>
              <fill>
                <patternFill>
                  <bgColor rgb="FFFFFFCC"/>
                </patternFill>
              </fill>
            </x14:dxf>
          </x14:cfRule>
          <x14:cfRule type="containsText" priority="7" operator="containsText" id="{F36B8F5B-7A20-4828-81F8-7AD15014C17A}">
            <xm:f>NOT(ISERROR(SEARCH(Index!$B$22,K2)))</xm:f>
            <xm:f>Index!$B$22</xm:f>
            <x14:dxf>
              <fill>
                <patternFill>
                  <bgColor theme="5" tint="0.79998168889431442"/>
                </patternFill>
              </fill>
            </x14:dxf>
          </x14:cfRule>
          <x14:cfRule type="containsText" priority="8" operator="containsText" id="{0166B8D1-2B62-416C-8754-56E21975895D}">
            <xm:f>NOT(ISERROR(SEARCH(Index!$B$23,K2)))</xm:f>
            <xm:f>Index!$B$23</xm:f>
            <x14:dxf>
              <fill>
                <patternFill>
                  <bgColor rgb="FFFFCCCC"/>
                </patternFill>
              </fill>
            </x14:dxf>
          </x14:cfRule>
          <x14:cfRule type="containsText" priority="9" operator="containsText" id="{223DD1EE-33E8-41EB-93A5-D11E9B50E06A}">
            <xm:f>NOT(ISERROR(SEARCH(Index!$B$24,K2)))</xm:f>
            <xm:f>Index!$B$24</xm:f>
            <x14:dxf>
              <fill>
                <patternFill>
                  <bgColor rgb="FFFF9999"/>
                </patternFill>
              </fill>
            </x14:dxf>
          </x14:cfRule>
          <x14:cfRule type="containsText" priority="10" operator="containsText" id="{F5F1E829-8101-49FA-9A50-27EC23756189}">
            <xm:f>NOT(ISERROR(SEARCH(Index!$B$25,K2)))</xm:f>
            <xm:f>Index!$B$25</xm:f>
            <x14:dxf>
              <fill>
                <patternFill>
                  <bgColor theme="7" tint="0.79998168889431442"/>
                </patternFill>
              </fill>
            </x14:dxf>
          </x14:cfRule>
          <xm:sqref>K2:L42</xm:sqref>
        </x14:conditionalFormatting>
        <x14:conditionalFormatting xmlns:xm="http://schemas.microsoft.com/office/excel/2006/main">
          <x14:cfRule type="containsText" priority="1" operator="containsText" id="{CEC21CC3-B208-405C-AE83-355F1E577902}">
            <xm:f>NOT(ISERROR(SEARCH(Index!$B$30,L2)))</xm:f>
            <xm:f>Index!$B$30</xm:f>
            <x14:dxf>
              <fill>
                <patternFill>
                  <bgColor rgb="FFFFCCCC"/>
                </patternFill>
              </fill>
            </x14:dxf>
          </x14:cfRule>
          <x14:cfRule type="containsText" priority="2" operator="containsText" id="{CDFDB400-0F88-490D-9FBC-CA39A2E91C16}">
            <xm:f>NOT(ISERROR(SEARCH(Index!$B$29,L2)))</xm:f>
            <xm:f>Index!$B$29</xm:f>
            <x14:dxf>
              <fill>
                <patternFill>
                  <bgColor rgb="FFFFFFCC"/>
                </patternFill>
              </fill>
            </x14:dxf>
          </x14:cfRule>
          <x14:cfRule type="containsText" priority="3" operator="containsText" id="{1A28C953-FC51-4422-8005-B5B862606C83}">
            <xm:f>NOT(ISERROR(SEARCH(Index!$B$28,L2)))</xm:f>
            <xm:f>Index!$B$28</xm:f>
            <x14:dxf>
              <fill>
                <patternFill>
                  <bgColor theme="9" tint="0.79998168889431442"/>
                </patternFill>
              </fill>
            </x14:dxf>
          </x14:cfRule>
          <xm:sqref>L2:L29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BE9B1A6-98CB-4756-9F03-DFBC1F1AE76A}">
          <x14:formula1>
            <xm:f>Index!$B$19:$B$25</xm:f>
          </x14:formula1>
          <xm:sqref>K2:K29</xm:sqref>
        </x14:dataValidation>
        <x14:dataValidation type="list" allowBlank="1" showInputMessage="1" showErrorMessage="1" xr:uid="{B947678B-933C-4C0A-B2B5-7A56E9FBD690}">
          <x14:formula1>
            <xm:f>Index!$B$12:$B$16</xm:f>
          </x14:formula1>
          <xm:sqref>J2:J29</xm:sqref>
        </x14:dataValidation>
        <x14:dataValidation type="list" allowBlank="1" showInputMessage="1" showErrorMessage="1" xr:uid="{D9A19381-38C9-4143-A70A-AE391B29E1FA}">
          <x14:formula1>
            <xm:f>Index!$B$28:$B$30</xm:f>
          </x14:formula1>
          <xm:sqref>L2:L29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AECA1-AFB8-4D2B-877A-BC5A19E97D25}">
  <sheetPr>
    <pageSetUpPr fitToPage="1"/>
  </sheetPr>
  <dimension ref="A1:CB168"/>
  <sheetViews>
    <sheetView showGridLines="0" tabSelected="1" zoomScale="50" zoomScaleNormal="50" workbookViewId="0">
      <pane xSplit="3" topLeftCell="D1" activePane="topRight" state="frozen"/>
      <selection pane="topRight" activeCell="B17" sqref="B1:T17"/>
    </sheetView>
  </sheetViews>
  <sheetFormatPr defaultColWidth="8.85546875" defaultRowHeight="14.1"/>
  <cols>
    <col min="1" max="1" width="3.5703125" style="23" customWidth="1"/>
    <col min="2" max="2" width="9.5703125" style="26" customWidth="1"/>
    <col min="3" max="3" width="67.85546875" style="26" customWidth="1"/>
    <col min="4" max="4" width="14.140625" style="26" customWidth="1"/>
    <col min="5" max="5" width="54" style="26" customWidth="1"/>
    <col min="6" max="6" width="17.5703125" style="26" customWidth="1"/>
    <col min="7" max="7" width="18" style="25" customWidth="1"/>
    <col min="8" max="8" width="19" style="25" customWidth="1"/>
    <col min="9" max="15" width="5.42578125" style="24" customWidth="1"/>
    <col min="16" max="16" width="7.42578125" style="24" customWidth="1"/>
    <col min="17" max="21" width="5.42578125" style="24" customWidth="1"/>
    <col min="22" max="44" width="5.42578125" style="23" customWidth="1"/>
    <col min="45" max="56" width="6.140625" style="23" customWidth="1"/>
    <col min="57" max="68" width="6.42578125" style="23" customWidth="1"/>
    <col min="69" max="80" width="6" style="23" customWidth="1"/>
    <col min="81" max="16384" width="8.85546875" style="23"/>
  </cols>
  <sheetData>
    <row r="1" spans="1:80" s="47" customFormat="1" ht="17.45" customHeight="1">
      <c r="C1" s="49"/>
      <c r="D1" s="49"/>
      <c r="E1" s="49"/>
      <c r="F1" s="49"/>
      <c r="G1" s="54"/>
      <c r="H1" s="54"/>
      <c r="I1" s="49"/>
      <c r="J1" s="49"/>
      <c r="K1" s="49"/>
      <c r="L1" s="49"/>
      <c r="M1" s="49"/>
      <c r="N1" s="49"/>
      <c r="O1" s="49"/>
      <c r="P1" s="49"/>
      <c r="Q1" s="53"/>
      <c r="R1" s="49"/>
      <c r="S1" s="52"/>
      <c r="T1" s="49"/>
      <c r="U1" s="52"/>
      <c r="V1" s="49"/>
      <c r="W1" s="49"/>
      <c r="X1" s="51"/>
      <c r="Y1" s="51"/>
      <c r="Z1" s="49"/>
      <c r="AA1" s="49"/>
      <c r="AB1" s="51"/>
      <c r="AC1" s="50"/>
      <c r="AD1" s="50"/>
      <c r="AE1" s="50"/>
      <c r="AF1" s="50"/>
      <c r="AG1" s="48"/>
      <c r="AH1" s="48"/>
      <c r="AI1" s="51"/>
      <c r="AJ1" s="50"/>
      <c r="AK1" s="50"/>
      <c r="AL1" s="50"/>
      <c r="AM1" s="48"/>
      <c r="AN1" s="50"/>
      <c r="AO1" s="49"/>
      <c r="AP1" s="49"/>
      <c r="AQ1" s="48"/>
      <c r="AR1" s="48"/>
    </row>
    <row r="2" spans="1:80" s="55" customFormat="1" ht="51.6" customHeight="1">
      <c r="A2" s="47"/>
      <c r="B2" s="47"/>
      <c r="C2" s="49"/>
      <c r="D2" s="49"/>
      <c r="E2" s="49"/>
      <c r="F2" s="49"/>
      <c r="G2" s="54"/>
      <c r="H2" s="62" t="s">
        <v>320</v>
      </c>
      <c r="I2" s="57"/>
      <c r="J2" s="57"/>
      <c r="K2" s="57"/>
      <c r="L2" s="57"/>
      <c r="M2" s="57"/>
      <c r="N2" s="57"/>
      <c r="O2" s="57"/>
      <c r="P2" s="57"/>
      <c r="Q2" s="61"/>
      <c r="R2" s="57"/>
      <c r="S2" s="60"/>
      <c r="T2" s="57"/>
      <c r="U2" s="60"/>
      <c r="V2" s="57"/>
      <c r="W2" s="57"/>
      <c r="X2" s="59"/>
      <c r="Y2" s="59"/>
      <c r="Z2" s="57"/>
      <c r="AA2" s="57"/>
      <c r="AB2" s="59"/>
      <c r="AC2" s="58"/>
      <c r="AD2" s="58"/>
      <c r="AE2" s="58"/>
      <c r="AF2" s="58"/>
      <c r="AG2" s="56"/>
      <c r="AH2" s="56"/>
      <c r="AI2" s="59"/>
      <c r="AJ2" s="58"/>
      <c r="AK2" s="58"/>
      <c r="AL2" s="58"/>
      <c r="AM2" s="56"/>
      <c r="AN2" s="58"/>
      <c r="AO2" s="57"/>
      <c r="AP2" s="57"/>
      <c r="AQ2" s="56"/>
      <c r="AR2" s="56"/>
    </row>
    <row r="3" spans="1:80" s="47" customFormat="1" ht="13.35" customHeight="1">
      <c r="B3" s="86"/>
      <c r="C3" s="49"/>
      <c r="D3" s="49"/>
      <c r="E3" s="49"/>
      <c r="F3" s="49"/>
      <c r="G3" s="54"/>
      <c r="H3" s="54"/>
      <c r="I3" s="49"/>
      <c r="J3" s="49"/>
      <c r="K3" s="49"/>
      <c r="L3" s="49"/>
      <c r="M3" s="49"/>
      <c r="N3" s="49"/>
      <c r="O3" s="49"/>
      <c r="P3" s="49"/>
      <c r="Q3" s="53"/>
      <c r="R3" s="49"/>
      <c r="S3" s="52"/>
      <c r="T3" s="49"/>
      <c r="U3" s="52"/>
      <c r="V3" s="49"/>
      <c r="W3" s="49"/>
      <c r="X3" s="51"/>
      <c r="Y3" s="51"/>
      <c r="Z3" s="49"/>
      <c r="AA3" s="49"/>
      <c r="AB3" s="51"/>
      <c r="AC3" s="50"/>
      <c r="AD3" s="50"/>
      <c r="AE3" s="50"/>
      <c r="AF3" s="50"/>
      <c r="AG3" s="48"/>
      <c r="AH3" s="48"/>
      <c r="AI3" s="51"/>
      <c r="AJ3" s="50"/>
      <c r="AK3" s="50"/>
      <c r="AL3" s="50"/>
      <c r="AM3" s="48"/>
      <c r="AN3" s="50"/>
      <c r="AO3" s="49"/>
      <c r="AP3" s="49"/>
      <c r="AQ3" s="48"/>
      <c r="AR3" s="48"/>
    </row>
    <row r="4" spans="1:80" ht="11.45" customHeight="1">
      <c r="A4" s="87"/>
      <c r="B4" s="88"/>
      <c r="C4" s="88"/>
    </row>
    <row r="5" spans="1:80" s="39" customFormat="1" ht="20.100000000000001" customHeight="1">
      <c r="A5" s="89"/>
      <c r="B5" s="90"/>
      <c r="C5" s="89"/>
      <c r="F5" s="202" t="s">
        <v>321</v>
      </c>
      <c r="G5" s="203"/>
      <c r="H5" s="204">
        <v>45658</v>
      </c>
      <c r="I5" s="204"/>
      <c r="J5" s="204"/>
      <c r="L5" s="74"/>
      <c r="M5" s="74"/>
      <c r="N5" s="74"/>
      <c r="S5" s="46">
        <v>1</v>
      </c>
      <c r="T5" s="45"/>
      <c r="U5" s="45"/>
      <c r="V5" s="44"/>
      <c r="W5" s="44"/>
      <c r="X5" s="206"/>
      <c r="Y5" s="206"/>
      <c r="Z5" s="206"/>
      <c r="AA5" s="206"/>
      <c r="AB5" s="206"/>
      <c r="AD5" s="43"/>
    </row>
    <row r="6" spans="1:80" s="39" customFormat="1" ht="18" customHeight="1">
      <c r="A6" s="89"/>
      <c r="B6" s="90"/>
      <c r="C6" s="91"/>
      <c r="D6" s="42"/>
      <c r="E6" s="42"/>
      <c r="G6" s="41"/>
      <c r="H6" s="41"/>
      <c r="I6" s="40"/>
      <c r="J6" s="40"/>
      <c r="K6" s="40"/>
      <c r="L6" s="40"/>
      <c r="M6" s="40"/>
      <c r="N6" s="40"/>
      <c r="O6" s="40"/>
      <c r="P6" s="40"/>
      <c r="Q6" s="40"/>
      <c r="R6" s="40"/>
      <c r="S6" s="40"/>
      <c r="T6" s="40"/>
      <c r="U6" s="40"/>
      <c r="V6" s="40"/>
      <c r="W6" s="40"/>
      <c r="X6" s="67" t="s">
        <v>322</v>
      </c>
      <c r="Y6" s="40"/>
      <c r="Z6" s="40"/>
      <c r="AA6" s="40"/>
      <c r="AB6" s="40"/>
      <c r="AC6" s="40"/>
      <c r="AD6" s="40"/>
      <c r="AE6" s="40"/>
      <c r="AF6" s="40"/>
      <c r="AG6" s="40"/>
      <c r="AH6" s="40"/>
      <c r="AI6" s="40"/>
      <c r="AJ6" s="40"/>
      <c r="AK6" s="40"/>
      <c r="AL6" s="40"/>
      <c r="AM6" s="40"/>
      <c r="AN6" s="40"/>
      <c r="AO6" s="40"/>
      <c r="AP6" s="40"/>
      <c r="AQ6" s="40"/>
      <c r="AR6" s="40"/>
      <c r="AU6" s="68" t="s">
        <v>323</v>
      </c>
      <c r="BP6" s="69" t="s">
        <v>324</v>
      </c>
    </row>
    <row r="7" spans="1:80" s="37" customFormat="1" ht="27" customHeight="1">
      <c r="G7" s="38"/>
      <c r="H7" s="38"/>
      <c r="I7" s="205">
        <f ca="1">YEAR(month)</f>
        <v>2025</v>
      </c>
      <c r="J7" s="205"/>
      <c r="K7" s="205"/>
      <c r="L7" s="205"/>
      <c r="M7" s="205"/>
      <c r="N7" s="205"/>
      <c r="O7" s="205"/>
      <c r="P7" s="205"/>
      <c r="Q7" s="205"/>
      <c r="R7" s="205"/>
      <c r="S7" s="205"/>
      <c r="T7" s="205"/>
      <c r="U7" s="205">
        <f ca="1">YEAR(month)</f>
        <v>2026</v>
      </c>
      <c r="V7" s="205"/>
      <c r="W7" s="205"/>
      <c r="X7" s="205"/>
      <c r="Y7" s="205"/>
      <c r="Z7" s="205"/>
      <c r="AA7" s="205"/>
      <c r="AB7" s="205"/>
      <c r="AC7" s="205"/>
      <c r="AD7" s="205"/>
      <c r="AE7" s="205"/>
      <c r="AF7" s="205"/>
      <c r="AG7" s="205">
        <f ca="1">YEAR(month)</f>
        <v>2027</v>
      </c>
      <c r="AH7" s="205"/>
      <c r="AI7" s="205"/>
      <c r="AJ7" s="205"/>
      <c r="AK7" s="205"/>
      <c r="AL7" s="205"/>
      <c r="AM7" s="205"/>
      <c r="AN7" s="205"/>
      <c r="AO7" s="205"/>
      <c r="AP7" s="205"/>
      <c r="AQ7" s="205"/>
      <c r="AR7" s="205"/>
      <c r="AS7" s="205">
        <f ca="1">YEAR(month)</f>
        <v>2028</v>
      </c>
      <c r="AT7" s="205"/>
      <c r="AU7" s="205"/>
      <c r="AV7" s="205"/>
      <c r="AW7" s="205"/>
      <c r="AX7" s="205"/>
      <c r="AY7" s="205"/>
      <c r="AZ7" s="205"/>
      <c r="BA7" s="205"/>
      <c r="BB7" s="205"/>
      <c r="BC7" s="205"/>
      <c r="BD7" s="205"/>
      <c r="BE7" s="205">
        <f ca="1">YEAR(month)</f>
        <v>2029</v>
      </c>
      <c r="BF7" s="205"/>
      <c r="BG7" s="205"/>
      <c r="BH7" s="205"/>
      <c r="BI7" s="205"/>
      <c r="BJ7" s="205"/>
      <c r="BK7" s="205"/>
      <c r="BL7" s="205"/>
      <c r="BM7" s="205"/>
      <c r="BN7" s="205"/>
      <c r="BO7" s="205"/>
      <c r="BP7" s="205"/>
      <c r="BQ7" s="205">
        <f ca="1">YEAR(month)</f>
        <v>2030</v>
      </c>
      <c r="BR7" s="205"/>
      <c r="BS7" s="205"/>
      <c r="BT7" s="205"/>
      <c r="BU7" s="205"/>
      <c r="BV7" s="205"/>
      <c r="BW7" s="205"/>
      <c r="BX7" s="205"/>
      <c r="BY7" s="205"/>
      <c r="BZ7" s="205"/>
      <c r="CA7" s="205"/>
      <c r="CB7" s="205"/>
    </row>
    <row r="8" spans="1:80" s="27" customFormat="1" ht="36" customHeight="1">
      <c r="B8" s="76" t="s">
        <v>325</v>
      </c>
      <c r="C8" s="77" t="s">
        <v>326</v>
      </c>
      <c r="D8" s="63" t="s">
        <v>327</v>
      </c>
      <c r="E8" s="78" t="s">
        <v>328</v>
      </c>
      <c r="F8" s="79" t="s">
        <v>329</v>
      </c>
      <c r="G8" s="79" t="s">
        <v>330</v>
      </c>
      <c r="H8" s="36" t="s">
        <v>331</v>
      </c>
      <c r="I8" s="66">
        <f>DATE(YEAR(project_start_date)+(display_year-1),1,1)</f>
        <v>45658</v>
      </c>
      <c r="J8" s="66">
        <f t="shared" ref="J8:AO8" si="0">EDATE(I8,1)</f>
        <v>45689</v>
      </c>
      <c r="K8" s="66">
        <f t="shared" si="0"/>
        <v>45717</v>
      </c>
      <c r="L8" s="66">
        <f t="shared" si="0"/>
        <v>45748</v>
      </c>
      <c r="M8" s="66">
        <f t="shared" si="0"/>
        <v>45778</v>
      </c>
      <c r="N8" s="65">
        <f t="shared" si="0"/>
        <v>45809</v>
      </c>
      <c r="O8" s="65">
        <f t="shared" si="0"/>
        <v>45839</v>
      </c>
      <c r="P8" s="65">
        <f t="shared" si="0"/>
        <v>45870</v>
      </c>
      <c r="Q8" s="65">
        <f t="shared" si="0"/>
        <v>45901</v>
      </c>
      <c r="R8" s="65">
        <f t="shared" si="0"/>
        <v>45931</v>
      </c>
      <c r="S8" s="65">
        <f t="shared" si="0"/>
        <v>45962</v>
      </c>
      <c r="T8" s="65">
        <f t="shared" si="0"/>
        <v>45992</v>
      </c>
      <c r="U8" s="65">
        <f t="shared" si="0"/>
        <v>46023</v>
      </c>
      <c r="V8" s="65">
        <f t="shared" si="0"/>
        <v>46054</v>
      </c>
      <c r="W8" s="65">
        <f t="shared" si="0"/>
        <v>46082</v>
      </c>
      <c r="X8" s="65">
        <f t="shared" si="0"/>
        <v>46113</v>
      </c>
      <c r="Y8" s="65">
        <f t="shared" si="0"/>
        <v>46143</v>
      </c>
      <c r="Z8" s="65">
        <f t="shared" si="0"/>
        <v>46174</v>
      </c>
      <c r="AA8" s="65">
        <f t="shared" si="0"/>
        <v>46204</v>
      </c>
      <c r="AB8" s="65">
        <f t="shared" si="0"/>
        <v>46235</v>
      </c>
      <c r="AC8" s="65">
        <f t="shared" si="0"/>
        <v>46266</v>
      </c>
      <c r="AD8" s="65">
        <f t="shared" si="0"/>
        <v>46296</v>
      </c>
      <c r="AE8" s="65">
        <f t="shared" si="0"/>
        <v>46327</v>
      </c>
      <c r="AF8" s="65">
        <f t="shared" si="0"/>
        <v>46357</v>
      </c>
      <c r="AG8" s="65">
        <f t="shared" si="0"/>
        <v>46388</v>
      </c>
      <c r="AH8" s="65">
        <f t="shared" si="0"/>
        <v>46419</v>
      </c>
      <c r="AI8" s="65">
        <f t="shared" si="0"/>
        <v>46447</v>
      </c>
      <c r="AJ8" s="65">
        <f t="shared" si="0"/>
        <v>46478</v>
      </c>
      <c r="AK8" s="65">
        <f t="shared" si="0"/>
        <v>46508</v>
      </c>
      <c r="AL8" s="70">
        <f t="shared" si="0"/>
        <v>46539</v>
      </c>
      <c r="AM8" s="70">
        <f t="shared" si="0"/>
        <v>46569</v>
      </c>
      <c r="AN8" s="70">
        <f t="shared" si="0"/>
        <v>46600</v>
      </c>
      <c r="AO8" s="70">
        <f t="shared" si="0"/>
        <v>46631</v>
      </c>
      <c r="AP8" s="70">
        <f t="shared" ref="AP8:BU8" si="1">EDATE(AO8,1)</f>
        <v>46661</v>
      </c>
      <c r="AQ8" s="70">
        <f t="shared" si="1"/>
        <v>46692</v>
      </c>
      <c r="AR8" s="70">
        <f t="shared" si="1"/>
        <v>46722</v>
      </c>
      <c r="AS8" s="70">
        <f t="shared" si="1"/>
        <v>46753</v>
      </c>
      <c r="AT8" s="70">
        <f t="shared" si="1"/>
        <v>46784</v>
      </c>
      <c r="AU8" s="70">
        <f t="shared" si="1"/>
        <v>46813</v>
      </c>
      <c r="AV8" s="70">
        <f t="shared" si="1"/>
        <v>46844</v>
      </c>
      <c r="AW8" s="70">
        <f t="shared" si="1"/>
        <v>46874</v>
      </c>
      <c r="AX8" s="70">
        <f t="shared" si="1"/>
        <v>46905</v>
      </c>
      <c r="AY8" s="70">
        <f t="shared" si="1"/>
        <v>46935</v>
      </c>
      <c r="AZ8" s="70">
        <f t="shared" si="1"/>
        <v>46966</v>
      </c>
      <c r="BA8" s="70">
        <f t="shared" si="1"/>
        <v>46997</v>
      </c>
      <c r="BB8" s="70">
        <f t="shared" si="1"/>
        <v>47027</v>
      </c>
      <c r="BC8" s="70">
        <f t="shared" si="1"/>
        <v>47058</v>
      </c>
      <c r="BD8" s="70">
        <f t="shared" si="1"/>
        <v>47088</v>
      </c>
      <c r="BE8" s="70">
        <f t="shared" si="1"/>
        <v>47119</v>
      </c>
      <c r="BF8" s="70">
        <f t="shared" si="1"/>
        <v>47150</v>
      </c>
      <c r="BG8" s="70">
        <f t="shared" si="1"/>
        <v>47178</v>
      </c>
      <c r="BH8" s="70">
        <f t="shared" si="1"/>
        <v>47209</v>
      </c>
      <c r="BI8" s="70">
        <f t="shared" si="1"/>
        <v>47239</v>
      </c>
      <c r="BJ8" s="73">
        <f t="shared" si="1"/>
        <v>47270</v>
      </c>
      <c r="BK8" s="73">
        <f t="shared" si="1"/>
        <v>47300</v>
      </c>
      <c r="BL8" s="73">
        <f t="shared" si="1"/>
        <v>47331</v>
      </c>
      <c r="BM8" s="73">
        <f t="shared" si="1"/>
        <v>47362</v>
      </c>
      <c r="BN8" s="73">
        <f t="shared" si="1"/>
        <v>47392</v>
      </c>
      <c r="BO8" s="73">
        <f t="shared" si="1"/>
        <v>47423</v>
      </c>
      <c r="BP8" s="73">
        <f t="shared" si="1"/>
        <v>47453</v>
      </c>
      <c r="BQ8" s="73">
        <f t="shared" si="1"/>
        <v>47484</v>
      </c>
      <c r="BR8" s="73">
        <f t="shared" si="1"/>
        <v>47515</v>
      </c>
      <c r="BS8" s="73">
        <f t="shared" si="1"/>
        <v>47543</v>
      </c>
      <c r="BT8" s="73">
        <f t="shared" si="1"/>
        <v>47574</v>
      </c>
      <c r="BU8" s="73">
        <f t="shared" si="1"/>
        <v>47604</v>
      </c>
      <c r="BV8" s="73">
        <f t="shared" ref="BV8:CB8" si="2">EDATE(BU8,1)</f>
        <v>47635</v>
      </c>
      <c r="BW8" s="73">
        <f t="shared" si="2"/>
        <v>47665</v>
      </c>
      <c r="BX8" s="73">
        <f t="shared" si="2"/>
        <v>47696</v>
      </c>
      <c r="BY8" s="73">
        <f t="shared" si="2"/>
        <v>47727</v>
      </c>
      <c r="BZ8" s="73">
        <f t="shared" si="2"/>
        <v>47757</v>
      </c>
      <c r="CA8" s="73">
        <f t="shared" si="2"/>
        <v>47788</v>
      </c>
      <c r="CB8" s="73">
        <f t="shared" si="2"/>
        <v>47818</v>
      </c>
    </row>
    <row r="9" spans="1:80" s="27" customFormat="1" ht="12.6" customHeight="1">
      <c r="B9" s="32"/>
      <c r="C9" s="31"/>
      <c r="D9" s="64"/>
      <c r="E9" s="64"/>
      <c r="F9" s="35"/>
      <c r="G9" s="35"/>
      <c r="H9" s="34"/>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row>
    <row r="10" spans="1:80" s="27" customFormat="1">
      <c r="B10" s="84">
        <v>1</v>
      </c>
      <c r="C10" s="85" t="s">
        <v>332</v>
      </c>
      <c r="D10" s="75">
        <f>VLOOKUP(B10, 'Timeline Input'!$K$2:$P$110, 5, FALSE)</f>
        <v>0</v>
      </c>
      <c r="E10" s="94" t="str">
        <f t="shared" ref="E10:E46" si="3">IF(D10&gt;=1.5,"Short-Term",IF(AND(D10&lt;=1.5,D10&gt;1),"Medium-Term",IF(D10&gt;0,"Long-Term","Already implemented or more research needed")))</f>
        <v>Already implemented or more research needed</v>
      </c>
      <c r="F10" s="180">
        <v>46023</v>
      </c>
      <c r="G10" s="180">
        <v>46376</v>
      </c>
      <c r="H10" s="95">
        <f t="shared" ref="H10:H41" ca="1" si="4">IF(OR(ISBLANK(start_date),ISBLANK(end_date)),"",1+ROUND(((EOMONTH(end_date,0)-EOMONTH(start_date,0))/30),0))</f>
        <v>12</v>
      </c>
      <c r="I10" s="28"/>
      <c r="J10" s="28"/>
      <c r="K10" s="28"/>
      <c r="L10" s="28"/>
      <c r="M10" s="28"/>
      <c r="N10" s="28"/>
      <c r="O10" s="28"/>
      <c r="P10" s="28"/>
      <c r="Q10" s="28"/>
      <c r="R10" s="28"/>
      <c r="S10" s="28"/>
      <c r="T10" s="28"/>
      <c r="CB10" s="71"/>
    </row>
    <row r="11" spans="1:80" s="27" customFormat="1">
      <c r="B11" s="84">
        <v>2</v>
      </c>
      <c r="C11" s="85" t="s">
        <v>333</v>
      </c>
      <c r="D11" s="75">
        <f>VLOOKUP(B11, 'Timeline Input'!$K$2:$P$110, 5, FALSE)</f>
        <v>0</v>
      </c>
      <c r="E11" s="94" t="str">
        <f t="shared" si="3"/>
        <v>Already implemented or more research needed</v>
      </c>
      <c r="F11" s="180" t="s">
        <v>334</v>
      </c>
      <c r="G11" s="180" t="s">
        <v>334</v>
      </c>
      <c r="H11" s="95" t="e">
        <f t="shared" ca="1" si="4"/>
        <v>#VALUE!</v>
      </c>
      <c r="I11" s="28"/>
      <c r="J11" s="28"/>
      <c r="K11" s="28"/>
      <c r="L11" s="28"/>
      <c r="M11" s="28"/>
      <c r="N11" s="28"/>
      <c r="O11" s="28"/>
      <c r="P11" s="28"/>
      <c r="Q11" s="28"/>
      <c r="R11" s="28"/>
      <c r="S11" s="28"/>
      <c r="T11" s="28"/>
      <c r="CB11" s="71"/>
    </row>
    <row r="12" spans="1:80" s="27" customFormat="1">
      <c r="B12" s="84">
        <v>3</v>
      </c>
      <c r="C12" s="85" t="s">
        <v>335</v>
      </c>
      <c r="D12" s="75">
        <f>VLOOKUP(B12, 'Timeline Input'!$K$2:$P$110, 5, FALSE)</f>
        <v>0</v>
      </c>
      <c r="E12" s="94" t="str">
        <f t="shared" si="3"/>
        <v>Already implemented or more research needed</v>
      </c>
      <c r="F12" s="180">
        <v>45809</v>
      </c>
      <c r="G12" s="180">
        <v>46022</v>
      </c>
      <c r="H12" s="95">
        <f t="shared" ca="1" si="4"/>
        <v>7</v>
      </c>
      <c r="I12" s="28"/>
      <c r="J12" s="28"/>
      <c r="K12" s="28"/>
      <c r="L12" s="28"/>
      <c r="M12" s="28"/>
      <c r="N12" s="28"/>
      <c r="O12" s="28"/>
      <c r="P12" s="28"/>
      <c r="Q12" s="28"/>
      <c r="R12" s="28"/>
      <c r="S12" s="28"/>
      <c r="T12" s="28"/>
      <c r="CB12" s="71"/>
    </row>
    <row r="13" spans="1:80" s="27" customFormat="1">
      <c r="B13" s="84">
        <v>4</v>
      </c>
      <c r="C13" s="85" t="s">
        <v>336</v>
      </c>
      <c r="D13" s="75">
        <f>VLOOKUP(B13, 'Timeline Input'!$K$2:$P$110, 5, FALSE)</f>
        <v>0</v>
      </c>
      <c r="E13" s="94" t="str">
        <f t="shared" si="3"/>
        <v>Already implemented or more research needed</v>
      </c>
      <c r="F13" s="180" t="s">
        <v>334</v>
      </c>
      <c r="G13" s="180" t="s">
        <v>334</v>
      </c>
      <c r="H13" s="95" t="e">
        <f t="shared" ca="1" si="4"/>
        <v>#VALUE!</v>
      </c>
      <c r="I13" s="28"/>
      <c r="J13" s="28"/>
      <c r="K13" s="28"/>
      <c r="L13" s="28"/>
      <c r="M13" s="28"/>
      <c r="N13" s="28"/>
      <c r="O13" s="28"/>
      <c r="P13" s="28"/>
      <c r="Q13" s="28"/>
      <c r="R13" s="28"/>
      <c r="S13" s="28"/>
      <c r="T13" s="28"/>
      <c r="CB13" s="71"/>
    </row>
    <row r="14" spans="1:80" s="27" customFormat="1">
      <c r="B14" s="84">
        <v>5</v>
      </c>
      <c r="C14" s="85" t="s">
        <v>337</v>
      </c>
      <c r="D14" s="75">
        <f>VLOOKUP(B14, 'Timeline Input'!$K$2:$P$110, 5, FALSE)</f>
        <v>0</v>
      </c>
      <c r="E14" s="94" t="str">
        <f t="shared" si="3"/>
        <v>Already implemented or more research needed</v>
      </c>
      <c r="F14" s="180" t="s">
        <v>334</v>
      </c>
      <c r="G14" s="180" t="s">
        <v>334</v>
      </c>
      <c r="H14" s="95" t="e">
        <f t="shared" ca="1" si="4"/>
        <v>#VALUE!</v>
      </c>
      <c r="I14" s="28"/>
      <c r="J14" s="28"/>
      <c r="K14" s="28"/>
      <c r="L14" s="28"/>
      <c r="M14" s="28"/>
      <c r="N14" s="28"/>
      <c r="O14" s="28"/>
      <c r="P14" s="28"/>
      <c r="Q14" s="28"/>
      <c r="R14" s="28"/>
      <c r="S14" s="28"/>
      <c r="T14" s="28"/>
      <c r="CB14" s="71"/>
    </row>
    <row r="15" spans="1:80" s="27" customFormat="1">
      <c r="B15" s="84">
        <v>6</v>
      </c>
      <c r="C15" s="85" t="s">
        <v>338</v>
      </c>
      <c r="D15" s="75">
        <f>VLOOKUP(B15, 'Timeline Input'!$K$2:$P$110, 5, FALSE)</f>
        <v>0</v>
      </c>
      <c r="E15" s="94" t="str">
        <f t="shared" si="3"/>
        <v>Already implemented or more research needed</v>
      </c>
      <c r="F15" s="180" t="s">
        <v>334</v>
      </c>
      <c r="G15" s="180" t="s">
        <v>334</v>
      </c>
      <c r="H15" s="95" t="e">
        <f t="shared" ca="1" si="4"/>
        <v>#VALUE!</v>
      </c>
      <c r="I15" s="28"/>
      <c r="J15" s="28"/>
      <c r="K15" s="28"/>
      <c r="L15" s="28"/>
      <c r="M15" s="28"/>
      <c r="N15" s="28"/>
      <c r="O15" s="28"/>
      <c r="P15" s="28"/>
      <c r="Q15" s="28"/>
      <c r="R15" s="28"/>
      <c r="S15" s="28"/>
      <c r="T15" s="28"/>
      <c r="CB15" s="71"/>
    </row>
    <row r="16" spans="1:80" s="27" customFormat="1">
      <c r="B16" s="84">
        <v>7</v>
      </c>
      <c r="C16" s="85" t="s">
        <v>339</v>
      </c>
      <c r="D16" s="75">
        <f>VLOOKUP(B16, 'Timeline Input'!$K$2:$P$110, 5, FALSE)</f>
        <v>0</v>
      </c>
      <c r="E16" s="94" t="str">
        <f t="shared" si="3"/>
        <v>Already implemented or more research needed</v>
      </c>
      <c r="F16" s="180">
        <v>45658</v>
      </c>
      <c r="G16" s="180">
        <v>46022</v>
      </c>
      <c r="H16" s="95">
        <f t="shared" ca="1" si="4"/>
        <v>12</v>
      </c>
      <c r="I16" s="28"/>
      <c r="J16" s="28"/>
      <c r="K16" s="28"/>
      <c r="L16" s="28"/>
      <c r="M16" s="28"/>
      <c r="N16" s="28"/>
      <c r="O16" s="28"/>
      <c r="P16" s="28"/>
      <c r="Q16" s="28"/>
      <c r="R16" s="28"/>
      <c r="S16" s="28"/>
      <c r="T16" s="28"/>
      <c r="CB16" s="71"/>
    </row>
    <row r="17" spans="1:80" s="27" customFormat="1">
      <c r="B17" s="84">
        <v>8</v>
      </c>
      <c r="C17" s="85" t="s">
        <v>340</v>
      </c>
      <c r="D17" s="75">
        <f>VLOOKUP(B17, 'Timeline Input'!$K$2:$P$110, 5, FALSE)</f>
        <v>0</v>
      </c>
      <c r="E17" s="94" t="str">
        <f t="shared" si="3"/>
        <v>Already implemented or more research needed</v>
      </c>
      <c r="F17" s="180" t="s">
        <v>334</v>
      </c>
      <c r="G17" s="180" t="s">
        <v>334</v>
      </c>
      <c r="H17" s="95" t="e">
        <f t="shared" ca="1" si="4"/>
        <v>#VALUE!</v>
      </c>
      <c r="I17" s="28"/>
      <c r="J17" s="28"/>
      <c r="K17" s="28"/>
      <c r="L17" s="28"/>
      <c r="M17" s="28"/>
      <c r="N17" s="28"/>
      <c r="O17" s="28"/>
      <c r="P17" s="28"/>
      <c r="Q17" s="28"/>
      <c r="R17" s="28"/>
      <c r="S17" s="28"/>
      <c r="T17" s="28"/>
      <c r="CB17" s="71"/>
    </row>
    <row r="18" spans="1:80" s="27" customFormat="1">
      <c r="B18" s="84">
        <v>9</v>
      </c>
      <c r="C18" s="85" t="s">
        <v>341</v>
      </c>
      <c r="D18" s="75">
        <f>VLOOKUP(B18, 'Timeline Input'!$K$2:$P$110, 5, FALSE)</f>
        <v>0</v>
      </c>
      <c r="E18" s="94" t="str">
        <f t="shared" si="3"/>
        <v>Already implemented or more research needed</v>
      </c>
      <c r="F18" s="180">
        <v>45658</v>
      </c>
      <c r="G18" s="180">
        <v>46174</v>
      </c>
      <c r="H18" s="95">
        <f t="shared" ca="1" si="4"/>
        <v>18</v>
      </c>
      <c r="I18" s="28"/>
      <c r="J18" s="28"/>
      <c r="K18" s="28"/>
      <c r="L18" s="28"/>
      <c r="M18" s="28"/>
      <c r="N18" s="28"/>
      <c r="O18" s="28"/>
      <c r="P18" s="28"/>
      <c r="Q18" s="28"/>
      <c r="R18" s="28"/>
      <c r="S18" s="28"/>
      <c r="T18" s="28"/>
      <c r="CB18" s="71"/>
    </row>
    <row r="19" spans="1:80" s="27" customFormat="1">
      <c r="B19" s="84">
        <v>10</v>
      </c>
      <c r="C19" s="85" t="s">
        <v>342</v>
      </c>
      <c r="D19" s="75">
        <f>VLOOKUP(B19, 'Timeline Input'!$K$2:$P$110, 5, FALSE)</f>
        <v>0</v>
      </c>
      <c r="E19" s="94" t="str">
        <f t="shared" si="3"/>
        <v>Already implemented or more research needed</v>
      </c>
      <c r="F19" s="180" t="s">
        <v>334</v>
      </c>
      <c r="G19" s="180" t="s">
        <v>334</v>
      </c>
      <c r="H19" s="95" t="e">
        <f t="shared" ca="1" si="4"/>
        <v>#VALUE!</v>
      </c>
      <c r="I19" s="28"/>
      <c r="J19" s="28"/>
      <c r="K19" s="28"/>
      <c r="L19" s="28"/>
      <c r="M19" s="28"/>
      <c r="N19" s="28"/>
      <c r="O19" s="28"/>
      <c r="P19" s="28"/>
      <c r="Q19" s="28"/>
      <c r="R19" s="28"/>
      <c r="S19" s="28"/>
      <c r="T19" s="28"/>
      <c r="CB19" s="71"/>
    </row>
    <row r="20" spans="1:80" s="27" customFormat="1">
      <c r="B20" s="84">
        <v>11</v>
      </c>
      <c r="C20" s="85" t="s">
        <v>343</v>
      </c>
      <c r="D20" s="75">
        <f>VLOOKUP(B20, 'Timeline Input'!$K$2:$P$110, 5, FALSE)</f>
        <v>0</v>
      </c>
      <c r="E20" s="94" t="str">
        <f t="shared" si="3"/>
        <v>Already implemented or more research needed</v>
      </c>
      <c r="F20" s="180">
        <v>45909</v>
      </c>
      <c r="G20" s="180">
        <v>46286</v>
      </c>
      <c r="H20" s="95">
        <f t="shared" ca="1" si="4"/>
        <v>13</v>
      </c>
      <c r="I20" s="28"/>
      <c r="J20" s="28"/>
      <c r="K20" s="28"/>
      <c r="L20" s="28"/>
      <c r="M20" s="28"/>
      <c r="N20" s="28"/>
      <c r="O20" s="28"/>
      <c r="P20" s="28"/>
      <c r="Q20" s="28"/>
      <c r="R20" s="28"/>
      <c r="S20" s="28"/>
      <c r="T20" s="28"/>
      <c r="CB20" s="71"/>
    </row>
    <row r="21" spans="1:80" s="27" customFormat="1">
      <c r="B21" s="84">
        <v>12</v>
      </c>
      <c r="C21" s="85" t="s">
        <v>344</v>
      </c>
      <c r="D21" s="75">
        <f>VLOOKUP(B21, 'Timeline Input'!$K$2:$P$110, 5, FALSE)</f>
        <v>0</v>
      </c>
      <c r="E21" s="94" t="str">
        <f t="shared" si="3"/>
        <v>Already implemented or more research needed</v>
      </c>
      <c r="F21" s="180" t="s">
        <v>334</v>
      </c>
      <c r="G21" s="180" t="s">
        <v>334</v>
      </c>
      <c r="H21" s="95" t="e">
        <f t="shared" ca="1" si="4"/>
        <v>#VALUE!</v>
      </c>
      <c r="I21" s="28"/>
      <c r="J21" s="28"/>
      <c r="K21" s="28"/>
      <c r="L21" s="28"/>
      <c r="M21" s="28"/>
      <c r="N21" s="28"/>
      <c r="O21" s="28"/>
      <c r="P21" s="28"/>
      <c r="Q21" s="28"/>
      <c r="R21" s="28"/>
      <c r="S21" s="28"/>
      <c r="T21" s="28"/>
      <c r="CB21" s="71"/>
    </row>
    <row r="22" spans="1:80" s="27" customFormat="1">
      <c r="B22" s="84">
        <v>13</v>
      </c>
      <c r="C22" s="85" t="s">
        <v>345</v>
      </c>
      <c r="D22" s="75">
        <f>VLOOKUP(B22, 'Timeline Input'!$K$2:$P$110, 5, FALSE)</f>
        <v>0</v>
      </c>
      <c r="E22" s="94" t="str">
        <f t="shared" si="3"/>
        <v>Already implemented or more research needed</v>
      </c>
      <c r="F22" s="180" t="s">
        <v>334</v>
      </c>
      <c r="G22" s="180" t="s">
        <v>334</v>
      </c>
      <c r="H22" s="95" t="e">
        <f t="shared" ca="1" si="4"/>
        <v>#VALUE!</v>
      </c>
      <c r="I22" s="28"/>
      <c r="J22" s="28"/>
      <c r="K22" s="28"/>
      <c r="L22" s="28"/>
      <c r="M22" s="28"/>
      <c r="N22" s="28"/>
      <c r="O22" s="28"/>
      <c r="P22" s="28"/>
      <c r="Q22" s="28"/>
      <c r="R22" s="28"/>
      <c r="S22" s="28"/>
      <c r="T22" s="28"/>
      <c r="CB22" s="71"/>
    </row>
    <row r="23" spans="1:80" s="27" customFormat="1">
      <c r="B23" s="84">
        <v>14</v>
      </c>
      <c r="C23" s="85" t="s">
        <v>346</v>
      </c>
      <c r="D23" s="75">
        <f>VLOOKUP(B23, 'Timeline Input'!$K$2:$P$110, 5, FALSE)</f>
        <v>0</v>
      </c>
      <c r="E23" s="94" t="str">
        <f t="shared" si="3"/>
        <v>Already implemented or more research needed</v>
      </c>
      <c r="F23" s="180">
        <v>45658</v>
      </c>
      <c r="G23" s="180">
        <v>46142</v>
      </c>
      <c r="H23" s="95">
        <f t="shared" ca="1" si="4"/>
        <v>16</v>
      </c>
      <c r="I23" s="28"/>
      <c r="J23" s="28"/>
      <c r="K23" s="28"/>
      <c r="L23" s="28"/>
      <c r="M23" s="28"/>
      <c r="N23" s="28"/>
      <c r="O23" s="28"/>
      <c r="P23" s="28"/>
      <c r="Q23" s="28"/>
      <c r="R23" s="28"/>
      <c r="S23" s="28"/>
      <c r="T23" s="28"/>
      <c r="CB23" s="71"/>
    </row>
    <row r="24" spans="1:80" s="27" customFormat="1">
      <c r="B24" s="84">
        <v>15</v>
      </c>
      <c r="C24" s="85" t="s">
        <v>347</v>
      </c>
      <c r="D24" s="75">
        <f>VLOOKUP(B24, 'Timeline Input'!$K$2:$P$110, 5, FALSE)</f>
        <v>0</v>
      </c>
      <c r="E24" s="94" t="str">
        <f t="shared" si="3"/>
        <v>Already implemented or more research needed</v>
      </c>
      <c r="F24" s="180" t="s">
        <v>334</v>
      </c>
      <c r="G24" s="180" t="s">
        <v>334</v>
      </c>
      <c r="H24" s="95" t="e">
        <f t="shared" ca="1" si="4"/>
        <v>#VALUE!</v>
      </c>
      <c r="I24" s="28"/>
      <c r="J24" s="28"/>
      <c r="K24" s="28"/>
      <c r="L24" s="28"/>
      <c r="M24" s="28"/>
      <c r="N24" s="28"/>
      <c r="O24" s="28"/>
      <c r="P24" s="28"/>
      <c r="Q24" s="28"/>
      <c r="R24" s="28"/>
      <c r="S24" s="28"/>
      <c r="T24" s="28"/>
      <c r="CB24" s="71"/>
    </row>
    <row r="25" spans="1:80">
      <c r="A25" s="27"/>
      <c r="B25" s="84">
        <v>16</v>
      </c>
      <c r="C25" s="85" t="s">
        <v>348</v>
      </c>
      <c r="D25" s="75">
        <f>VLOOKUP(B25, 'Timeline Input'!$K$2:$P$110, 5, FALSE)</f>
        <v>0</v>
      </c>
      <c r="E25" s="94" t="str">
        <f t="shared" si="3"/>
        <v>Already implemented or more research needed</v>
      </c>
      <c r="F25" s="180" t="s">
        <v>334</v>
      </c>
      <c r="G25" s="180" t="s">
        <v>334</v>
      </c>
      <c r="H25" s="95" t="e">
        <f t="shared" ca="1" si="4"/>
        <v>#VALUE!</v>
      </c>
      <c r="I25" s="28"/>
      <c r="J25" s="28"/>
      <c r="K25" s="28"/>
      <c r="L25" s="28"/>
      <c r="M25" s="28"/>
      <c r="N25" s="28"/>
      <c r="O25" s="28"/>
      <c r="P25" s="28"/>
      <c r="Q25" s="28"/>
      <c r="R25" s="28"/>
      <c r="S25" s="28"/>
      <c r="T25" s="28"/>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71"/>
    </row>
    <row r="26" spans="1:80">
      <c r="A26" s="27"/>
      <c r="B26" s="80">
        <v>17</v>
      </c>
      <c r="C26" s="81" t="s">
        <v>349</v>
      </c>
      <c r="D26" s="75">
        <f>VLOOKUP(B26, 'Timeline Input'!$K$2:$P$110, 5, FALSE)</f>
        <v>0</v>
      </c>
      <c r="E26" s="94" t="str">
        <f t="shared" si="3"/>
        <v>Already implemented or more research needed</v>
      </c>
      <c r="F26" s="180">
        <v>45658</v>
      </c>
      <c r="G26" s="180">
        <v>45809</v>
      </c>
      <c r="H26" s="95">
        <f t="shared" ca="1" si="4"/>
        <v>6</v>
      </c>
      <c r="I26" s="28"/>
      <c r="J26" s="28"/>
      <c r="K26" s="28"/>
      <c r="L26" s="28"/>
      <c r="M26" s="28"/>
      <c r="N26" s="28"/>
      <c r="O26" s="28"/>
      <c r="P26" s="28"/>
      <c r="Q26" s="28"/>
      <c r="R26" s="28"/>
      <c r="S26" s="28"/>
      <c r="T26" s="28"/>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71"/>
    </row>
    <row r="27" spans="1:80">
      <c r="A27" s="27"/>
      <c r="B27" s="80">
        <v>18</v>
      </c>
      <c r="C27" s="81" t="s">
        <v>350</v>
      </c>
      <c r="D27" s="75">
        <f>VLOOKUP(B27, 'Timeline Input'!$K$2:$P$110, 5, FALSE)</f>
        <v>0</v>
      </c>
      <c r="E27" s="94" t="str">
        <f t="shared" si="3"/>
        <v>Already implemented or more research needed</v>
      </c>
      <c r="F27" s="180" t="s">
        <v>334</v>
      </c>
      <c r="G27" s="180" t="s">
        <v>334</v>
      </c>
      <c r="H27" s="95" t="e">
        <f t="shared" ca="1" si="4"/>
        <v>#VALUE!</v>
      </c>
      <c r="I27" s="28"/>
      <c r="J27" s="28"/>
      <c r="K27" s="28"/>
      <c r="L27" s="28"/>
      <c r="M27" s="28"/>
      <c r="N27" s="28"/>
      <c r="O27" s="28"/>
      <c r="P27" s="28"/>
      <c r="Q27" s="28"/>
      <c r="R27" s="28"/>
      <c r="S27" s="28"/>
      <c r="T27" s="28"/>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71"/>
    </row>
    <row r="28" spans="1:80">
      <c r="A28" s="27"/>
      <c r="B28" s="80">
        <v>19</v>
      </c>
      <c r="C28" s="81" t="s">
        <v>351</v>
      </c>
      <c r="D28" s="75">
        <f>VLOOKUP(B28, 'Timeline Input'!$K$2:$P$110, 5, FALSE)</f>
        <v>0</v>
      </c>
      <c r="E28" s="94" t="str">
        <f t="shared" si="3"/>
        <v>Already implemented or more research needed</v>
      </c>
      <c r="F28" s="180" t="s">
        <v>334</v>
      </c>
      <c r="G28" s="180" t="s">
        <v>334</v>
      </c>
      <c r="H28" s="95" t="e">
        <f t="shared" ca="1" si="4"/>
        <v>#VALUE!</v>
      </c>
      <c r="I28" s="28"/>
      <c r="J28" s="28"/>
      <c r="K28" s="28"/>
      <c r="L28" s="28"/>
      <c r="M28" s="28"/>
      <c r="N28" s="28"/>
      <c r="O28" s="28"/>
      <c r="P28" s="28"/>
      <c r="Q28" s="28"/>
      <c r="R28" s="28"/>
      <c r="S28" s="28"/>
      <c r="T28" s="28"/>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71"/>
    </row>
    <row r="29" spans="1:80">
      <c r="A29" s="27"/>
      <c r="B29" s="80">
        <v>20</v>
      </c>
      <c r="C29" s="81" t="s">
        <v>352</v>
      </c>
      <c r="D29" s="75">
        <f>VLOOKUP(B29, 'Timeline Input'!$K$2:$P$110, 5, FALSE)</f>
        <v>0</v>
      </c>
      <c r="E29" s="94" t="str">
        <f t="shared" si="3"/>
        <v>Already implemented or more research needed</v>
      </c>
      <c r="F29" s="180">
        <v>45748</v>
      </c>
      <c r="G29" s="180">
        <v>46113</v>
      </c>
      <c r="H29" s="95">
        <f t="shared" ca="1" si="4"/>
        <v>13</v>
      </c>
      <c r="I29" s="28"/>
      <c r="J29" s="28"/>
      <c r="K29" s="28"/>
      <c r="L29" s="28"/>
      <c r="M29" s="28"/>
      <c r="N29" s="28"/>
      <c r="O29" s="28"/>
      <c r="P29" s="28"/>
      <c r="Q29" s="28"/>
      <c r="R29" s="28"/>
      <c r="S29" s="28"/>
      <c r="T29" s="28"/>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71"/>
    </row>
    <row r="30" spans="1:80">
      <c r="A30" s="27"/>
      <c r="B30" s="80">
        <v>21</v>
      </c>
      <c r="C30" s="81" t="s">
        <v>353</v>
      </c>
      <c r="D30" s="75">
        <f>VLOOKUP(B30, 'Timeline Input'!$K$2:$P$110, 5, FALSE)</f>
        <v>0</v>
      </c>
      <c r="E30" s="94" t="str">
        <f t="shared" si="3"/>
        <v>Already implemented or more research needed</v>
      </c>
      <c r="F30" s="180">
        <v>45658</v>
      </c>
      <c r="G30" s="180">
        <v>45717</v>
      </c>
      <c r="H30" s="95">
        <f t="shared" ca="1" si="4"/>
        <v>3</v>
      </c>
      <c r="I30" s="28"/>
      <c r="J30" s="28"/>
      <c r="K30" s="28"/>
      <c r="L30" s="28"/>
      <c r="M30" s="28"/>
      <c r="N30" s="28"/>
      <c r="O30" s="28"/>
      <c r="P30" s="28"/>
      <c r="Q30" s="28"/>
      <c r="R30" s="28"/>
      <c r="S30" s="28"/>
      <c r="T30" s="28"/>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71"/>
    </row>
    <row r="31" spans="1:80">
      <c r="A31" s="27"/>
      <c r="B31" s="80">
        <v>22</v>
      </c>
      <c r="C31" s="81" t="s">
        <v>354</v>
      </c>
      <c r="D31" s="75">
        <f>VLOOKUP(B31, 'Timeline Input'!$K$2:$P$110, 5, FALSE)</f>
        <v>0</v>
      </c>
      <c r="E31" s="94" t="str">
        <f t="shared" si="3"/>
        <v>Already implemented or more research needed</v>
      </c>
      <c r="F31" s="180" t="s">
        <v>334</v>
      </c>
      <c r="G31" s="180" t="s">
        <v>334</v>
      </c>
      <c r="H31" s="95" t="e">
        <f t="shared" ca="1" si="4"/>
        <v>#VALUE!</v>
      </c>
      <c r="I31" s="28"/>
      <c r="J31" s="28"/>
      <c r="K31" s="28"/>
      <c r="L31" s="28"/>
      <c r="M31" s="28"/>
      <c r="N31" s="28"/>
      <c r="O31" s="28"/>
      <c r="P31" s="28"/>
      <c r="Q31" s="28"/>
      <c r="R31" s="28"/>
      <c r="S31" s="28"/>
      <c r="T31" s="28"/>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71"/>
    </row>
    <row r="32" spans="1:80">
      <c r="A32" s="27"/>
      <c r="B32" s="80">
        <v>23</v>
      </c>
      <c r="C32" s="81" t="s">
        <v>355</v>
      </c>
      <c r="D32" s="75">
        <f>VLOOKUP(B32, 'Timeline Input'!$K$2:$P$110, 5, FALSE)</f>
        <v>0</v>
      </c>
      <c r="E32" s="94" t="str">
        <f t="shared" si="3"/>
        <v>Already implemented or more research needed</v>
      </c>
      <c r="F32" s="180" t="s">
        <v>334</v>
      </c>
      <c r="G32" s="180" t="s">
        <v>334</v>
      </c>
      <c r="H32" s="95" t="e">
        <f t="shared" ca="1" si="4"/>
        <v>#VALUE!</v>
      </c>
      <c r="I32" s="28"/>
      <c r="J32" s="28"/>
      <c r="K32" s="28"/>
      <c r="L32" s="28"/>
      <c r="M32" s="28"/>
      <c r="N32" s="28"/>
      <c r="O32" s="28"/>
      <c r="P32" s="28"/>
      <c r="Q32" s="28"/>
      <c r="R32" s="28"/>
      <c r="S32" s="28"/>
      <c r="T32" s="28"/>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71"/>
    </row>
    <row r="33" spans="1:80">
      <c r="A33" s="27"/>
      <c r="B33" s="80">
        <v>24</v>
      </c>
      <c r="C33" s="81" t="s">
        <v>356</v>
      </c>
      <c r="D33" s="75">
        <f>VLOOKUP(B33, 'Timeline Input'!$K$2:$P$110, 5, FALSE)</f>
        <v>0</v>
      </c>
      <c r="E33" s="94" t="str">
        <f t="shared" si="3"/>
        <v>Already implemented or more research needed</v>
      </c>
      <c r="F33" s="180">
        <v>45717</v>
      </c>
      <c r="G33" s="180">
        <v>45931</v>
      </c>
      <c r="H33" s="95">
        <f t="shared" ca="1" si="4"/>
        <v>8</v>
      </c>
      <c r="I33" s="28"/>
      <c r="J33" s="28"/>
      <c r="K33" s="28"/>
      <c r="L33" s="28"/>
      <c r="M33" s="28"/>
      <c r="N33" s="28"/>
      <c r="O33" s="28"/>
      <c r="P33" s="28"/>
      <c r="Q33" s="28"/>
      <c r="R33" s="28"/>
      <c r="S33" s="28"/>
      <c r="T33" s="28"/>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71"/>
    </row>
    <row r="34" spans="1:80">
      <c r="A34" s="27"/>
      <c r="B34" s="80">
        <v>25</v>
      </c>
      <c r="C34" s="81" t="s">
        <v>357</v>
      </c>
      <c r="D34" s="75">
        <f>VLOOKUP(B34, 'Timeline Input'!$K$2:$P$110, 5, FALSE)</f>
        <v>0</v>
      </c>
      <c r="E34" s="94" t="str">
        <f t="shared" si="3"/>
        <v>Already implemented or more research needed</v>
      </c>
      <c r="F34" s="180" t="s">
        <v>334</v>
      </c>
      <c r="G34" s="180" t="s">
        <v>334</v>
      </c>
      <c r="H34" s="95" t="e">
        <f t="shared" ca="1" si="4"/>
        <v>#VALUE!</v>
      </c>
      <c r="I34" s="28"/>
      <c r="J34" s="28"/>
      <c r="K34" s="28"/>
      <c r="L34" s="28"/>
      <c r="M34" s="28"/>
      <c r="N34" s="28"/>
      <c r="O34" s="28"/>
      <c r="P34" s="28"/>
      <c r="Q34" s="28"/>
      <c r="R34" s="28"/>
      <c r="S34" s="28"/>
      <c r="T34" s="28"/>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71"/>
    </row>
    <row r="35" spans="1:80">
      <c r="A35" s="27"/>
      <c r="B35" s="80">
        <v>26</v>
      </c>
      <c r="C35" s="81" t="s">
        <v>358</v>
      </c>
      <c r="D35" s="75">
        <f>VLOOKUP(B35, 'Timeline Input'!$K$2:$P$110, 5, FALSE)</f>
        <v>0</v>
      </c>
      <c r="E35" s="94" t="str">
        <f t="shared" si="3"/>
        <v>Already implemented or more research needed</v>
      </c>
      <c r="F35" s="180">
        <v>45658</v>
      </c>
      <c r="G35" s="180">
        <v>46082</v>
      </c>
      <c r="H35" s="95">
        <f t="shared" ca="1" si="4"/>
        <v>15</v>
      </c>
      <c r="I35" s="28"/>
      <c r="J35" s="28"/>
      <c r="K35" s="28"/>
      <c r="L35" s="28"/>
      <c r="M35" s="28"/>
      <c r="N35" s="28"/>
      <c r="O35" s="28"/>
      <c r="P35" s="28"/>
      <c r="Q35" s="28"/>
      <c r="R35" s="28"/>
      <c r="S35" s="28"/>
      <c r="T35" s="28"/>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71"/>
    </row>
    <row r="36" spans="1:80">
      <c r="A36" s="27"/>
      <c r="B36" s="80">
        <v>27</v>
      </c>
      <c r="C36" s="81" t="s">
        <v>359</v>
      </c>
      <c r="D36" s="75">
        <f>VLOOKUP(B36, 'Timeline Input'!$K$2:$P$110, 5, FALSE)</f>
        <v>0</v>
      </c>
      <c r="E36" s="94" t="str">
        <f t="shared" si="3"/>
        <v>Already implemented or more research needed</v>
      </c>
      <c r="F36" s="180" t="s">
        <v>334</v>
      </c>
      <c r="G36" s="180" t="s">
        <v>334</v>
      </c>
      <c r="H36" s="95" t="e">
        <f t="shared" ca="1" si="4"/>
        <v>#VALUE!</v>
      </c>
      <c r="I36" s="28"/>
      <c r="J36" s="28"/>
      <c r="K36" s="28"/>
      <c r="L36" s="28"/>
      <c r="M36" s="28"/>
      <c r="N36" s="28"/>
      <c r="O36" s="28"/>
      <c r="P36" s="28"/>
      <c r="Q36" s="28"/>
      <c r="R36" s="28"/>
      <c r="S36" s="28"/>
      <c r="T36" s="28"/>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71"/>
    </row>
    <row r="37" spans="1:80">
      <c r="A37" s="27"/>
      <c r="B37" s="82">
        <v>28</v>
      </c>
      <c r="C37" s="83" t="s">
        <v>360</v>
      </c>
      <c r="D37" s="75">
        <f>VLOOKUP(B37, 'Timeline Input'!$K$2:$P$110, 5, FALSE)</f>
        <v>0</v>
      </c>
      <c r="E37" s="94" t="str">
        <f t="shared" si="3"/>
        <v>Already implemented or more research needed</v>
      </c>
      <c r="F37" s="180" t="s">
        <v>334</v>
      </c>
      <c r="G37" s="180" t="s">
        <v>334</v>
      </c>
      <c r="H37" s="95" t="e">
        <f t="shared" ca="1" si="4"/>
        <v>#VALUE!</v>
      </c>
      <c r="I37" s="28"/>
      <c r="J37" s="28"/>
      <c r="K37" s="28"/>
      <c r="L37" s="28"/>
      <c r="M37" s="28"/>
      <c r="N37" s="28"/>
      <c r="O37" s="28"/>
      <c r="P37" s="28"/>
      <c r="Q37" s="28"/>
      <c r="R37" s="28"/>
      <c r="S37" s="28"/>
      <c r="T37" s="28"/>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c r="CB37" s="71"/>
    </row>
    <row r="38" spans="1:80">
      <c r="A38" s="27"/>
      <c r="B38" s="82">
        <v>29</v>
      </c>
      <c r="C38" s="83" t="s">
        <v>361</v>
      </c>
      <c r="D38" s="75">
        <f>VLOOKUP(B38, 'Timeline Input'!$K$2:$P$110, 5, FALSE)</f>
        <v>0</v>
      </c>
      <c r="E38" s="94" t="str">
        <f t="shared" si="3"/>
        <v>Already implemented or more research needed</v>
      </c>
      <c r="F38" s="180">
        <v>45751</v>
      </c>
      <c r="G38" s="180">
        <v>46478</v>
      </c>
      <c r="H38" s="95">
        <f t="shared" ca="1" si="4"/>
        <v>25</v>
      </c>
      <c r="I38" s="28"/>
      <c r="J38" s="28"/>
      <c r="K38" s="28"/>
      <c r="L38" s="28"/>
      <c r="M38" s="28"/>
      <c r="N38" s="28"/>
      <c r="O38" s="28"/>
      <c r="P38" s="28"/>
      <c r="Q38" s="28"/>
      <c r="R38" s="28"/>
      <c r="S38" s="28"/>
      <c r="T38" s="28"/>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c r="CB38" s="71"/>
    </row>
    <row r="39" spans="1:80">
      <c r="A39" s="27"/>
      <c r="B39" s="82">
        <v>30</v>
      </c>
      <c r="C39" s="83" t="s">
        <v>362</v>
      </c>
      <c r="D39" s="75">
        <f>VLOOKUP(B39, 'Timeline Input'!$K$2:$P$110, 5, FALSE)</f>
        <v>0</v>
      </c>
      <c r="E39" s="94" t="str">
        <f t="shared" si="3"/>
        <v>Already implemented or more research needed</v>
      </c>
      <c r="F39" s="180" t="s">
        <v>334</v>
      </c>
      <c r="G39" s="180" t="s">
        <v>334</v>
      </c>
      <c r="H39" s="95" t="e">
        <f t="shared" ca="1" si="4"/>
        <v>#VALUE!</v>
      </c>
      <c r="I39" s="28"/>
      <c r="J39" s="28"/>
      <c r="K39" s="28"/>
      <c r="L39" s="28"/>
      <c r="M39" s="28"/>
      <c r="N39" s="28"/>
      <c r="O39" s="28"/>
      <c r="P39" s="28"/>
      <c r="Q39" s="28"/>
      <c r="R39" s="28"/>
      <c r="S39" s="28"/>
      <c r="T39" s="28"/>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c r="CB39" s="71"/>
    </row>
    <row r="40" spans="1:80">
      <c r="A40" s="27"/>
      <c r="B40" s="82">
        <v>31</v>
      </c>
      <c r="C40" s="83" t="s">
        <v>363</v>
      </c>
      <c r="D40" s="75">
        <f>VLOOKUP(B40, 'Timeline Input'!$K$2:$P$110, 5, FALSE)</f>
        <v>0</v>
      </c>
      <c r="E40" s="94" t="str">
        <f t="shared" si="3"/>
        <v>Already implemented or more research needed</v>
      </c>
      <c r="F40" s="180" t="s">
        <v>334</v>
      </c>
      <c r="G40" s="180" t="s">
        <v>334</v>
      </c>
      <c r="H40" s="95" t="e">
        <f t="shared" ca="1" si="4"/>
        <v>#VALUE!</v>
      </c>
      <c r="I40" s="28"/>
      <c r="J40" s="28"/>
      <c r="K40" s="28"/>
      <c r="L40" s="28"/>
      <c r="M40" s="28"/>
      <c r="N40" s="28"/>
      <c r="O40" s="28"/>
      <c r="P40" s="28"/>
      <c r="Q40" s="28"/>
      <c r="R40" s="28"/>
      <c r="S40" s="28"/>
      <c r="T40" s="28"/>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c r="CA40" s="27"/>
      <c r="CB40" s="71"/>
    </row>
    <row r="41" spans="1:80">
      <c r="A41" s="27"/>
      <c r="B41" s="82">
        <v>32</v>
      </c>
      <c r="C41" s="83" t="s">
        <v>364</v>
      </c>
      <c r="D41" s="75">
        <f>VLOOKUP(B41, 'Timeline Input'!$K$2:$P$110, 5, FALSE)</f>
        <v>0</v>
      </c>
      <c r="E41" s="94" t="str">
        <f t="shared" si="3"/>
        <v>Already implemented or more research needed</v>
      </c>
      <c r="F41" s="180" t="s">
        <v>334</v>
      </c>
      <c r="G41" s="180" t="s">
        <v>334</v>
      </c>
      <c r="H41" s="95" t="e">
        <f t="shared" ca="1" si="4"/>
        <v>#VALUE!</v>
      </c>
      <c r="I41" s="28"/>
      <c r="J41" s="28"/>
      <c r="K41" s="28"/>
      <c r="L41" s="28"/>
      <c r="M41" s="28"/>
      <c r="N41" s="28"/>
      <c r="O41" s="28"/>
      <c r="P41" s="28"/>
      <c r="Q41" s="28"/>
      <c r="R41" s="28"/>
      <c r="S41" s="28"/>
      <c r="T41" s="28"/>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c r="CA41" s="27"/>
      <c r="CB41" s="71"/>
    </row>
    <row r="42" spans="1:80">
      <c r="A42" s="27"/>
      <c r="B42" s="82">
        <v>33</v>
      </c>
      <c r="C42" s="83" t="s">
        <v>365</v>
      </c>
      <c r="D42" s="75">
        <f>VLOOKUP(B42, 'Timeline Input'!$K$2:$P$110, 5, FALSE)</f>
        <v>0</v>
      </c>
      <c r="E42" s="94" t="str">
        <f t="shared" si="3"/>
        <v>Already implemented or more research needed</v>
      </c>
      <c r="F42" s="180">
        <v>45658</v>
      </c>
      <c r="G42" s="180">
        <v>45901</v>
      </c>
      <c r="H42" s="95">
        <f t="shared" ref="H42:H73" ca="1" si="5">IF(OR(ISBLANK(start_date),ISBLANK(end_date)),"",1+ROUND(((EOMONTH(end_date,0)-EOMONTH(start_date,0))/30),0))</f>
        <v>9</v>
      </c>
      <c r="I42" s="28"/>
      <c r="J42" s="28"/>
      <c r="K42" s="28"/>
      <c r="L42" s="28"/>
      <c r="M42" s="28"/>
      <c r="N42" s="28"/>
      <c r="O42" s="28"/>
      <c r="P42" s="28"/>
      <c r="Q42" s="28"/>
      <c r="R42" s="28"/>
      <c r="S42" s="28"/>
      <c r="T42" s="28"/>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71"/>
    </row>
    <row r="43" spans="1:80">
      <c r="A43" s="27"/>
      <c r="B43" s="82">
        <v>34</v>
      </c>
      <c r="C43" s="83" t="s">
        <v>366</v>
      </c>
      <c r="D43" s="75">
        <f>VLOOKUP(B43, 'Timeline Input'!$K$2:$P$110, 5, FALSE)</f>
        <v>0</v>
      </c>
      <c r="E43" s="94" t="str">
        <f t="shared" si="3"/>
        <v>Already implemented or more research needed</v>
      </c>
      <c r="F43" s="180" t="s">
        <v>334</v>
      </c>
      <c r="G43" s="180" t="s">
        <v>334</v>
      </c>
      <c r="H43" s="95" t="e">
        <f t="shared" ca="1" si="5"/>
        <v>#VALUE!</v>
      </c>
      <c r="I43" s="28"/>
      <c r="J43" s="28"/>
      <c r="K43" s="28"/>
      <c r="L43" s="28"/>
      <c r="M43" s="28"/>
      <c r="N43" s="28"/>
      <c r="O43" s="28"/>
      <c r="P43" s="28"/>
      <c r="Q43" s="28"/>
      <c r="R43" s="28"/>
      <c r="S43" s="28"/>
      <c r="T43" s="28"/>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c r="CB43" s="71"/>
    </row>
    <row r="44" spans="1:80">
      <c r="A44" s="27"/>
      <c r="B44" s="82">
        <v>35</v>
      </c>
      <c r="C44" s="83" t="s">
        <v>367</v>
      </c>
      <c r="D44" s="75">
        <f>VLOOKUP(B44, 'Timeline Input'!$K$2:$P$110, 5, FALSE)</f>
        <v>0</v>
      </c>
      <c r="E44" s="94" t="str">
        <f t="shared" si="3"/>
        <v>Already implemented or more research needed</v>
      </c>
      <c r="F44" s="180" t="s">
        <v>334</v>
      </c>
      <c r="G44" s="180" t="s">
        <v>334</v>
      </c>
      <c r="H44" s="95" t="e">
        <f t="shared" ca="1" si="5"/>
        <v>#VALUE!</v>
      </c>
      <c r="I44" s="28"/>
      <c r="J44" s="28"/>
      <c r="K44" s="28"/>
      <c r="L44" s="28"/>
      <c r="M44" s="28"/>
      <c r="N44" s="28"/>
      <c r="O44" s="28"/>
      <c r="P44" s="28"/>
      <c r="Q44" s="28"/>
      <c r="R44" s="28"/>
      <c r="S44" s="28"/>
      <c r="T44" s="28"/>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c r="CB44" s="71"/>
    </row>
    <row r="45" spans="1:80">
      <c r="A45" s="27"/>
      <c r="B45" s="82">
        <v>36</v>
      </c>
      <c r="C45" s="83" t="s">
        <v>368</v>
      </c>
      <c r="D45" s="75">
        <f>VLOOKUP(B45, 'Timeline Input'!$K$2:$P$110, 5, FALSE)</f>
        <v>0</v>
      </c>
      <c r="E45" s="94" t="str">
        <f t="shared" si="3"/>
        <v>Already implemented or more research needed</v>
      </c>
      <c r="F45" s="180" t="s">
        <v>334</v>
      </c>
      <c r="G45" s="180" t="s">
        <v>334</v>
      </c>
      <c r="H45" s="95" t="e">
        <f t="shared" ca="1" si="5"/>
        <v>#VALUE!</v>
      </c>
      <c r="I45" s="28"/>
      <c r="J45" s="28"/>
      <c r="K45" s="28"/>
      <c r="L45" s="28"/>
      <c r="M45" s="28"/>
      <c r="N45" s="28"/>
      <c r="O45" s="28"/>
      <c r="P45" s="28"/>
      <c r="Q45" s="28"/>
      <c r="R45" s="28"/>
      <c r="S45" s="28"/>
      <c r="T45" s="28"/>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c r="CA45" s="27"/>
      <c r="CB45" s="71"/>
    </row>
    <row r="46" spans="1:80">
      <c r="A46" s="27"/>
      <c r="B46" s="82">
        <v>37</v>
      </c>
      <c r="C46" s="83" t="s">
        <v>369</v>
      </c>
      <c r="D46" s="75">
        <f>VLOOKUP(B46, 'Timeline Input'!$K$2:$P$110, 5, FALSE)</f>
        <v>0</v>
      </c>
      <c r="E46" s="94" t="str">
        <f t="shared" si="3"/>
        <v>Already implemented or more research needed</v>
      </c>
      <c r="F46" s="180">
        <v>45809</v>
      </c>
      <c r="G46" s="180">
        <v>46022</v>
      </c>
      <c r="H46" s="95">
        <f t="shared" ca="1" si="5"/>
        <v>7</v>
      </c>
      <c r="I46" s="28"/>
      <c r="J46" s="28"/>
      <c r="K46" s="28"/>
      <c r="L46" s="28"/>
      <c r="M46" s="28"/>
      <c r="N46" s="28"/>
      <c r="O46" s="28"/>
      <c r="P46" s="28"/>
      <c r="Q46" s="28"/>
      <c r="R46" s="28"/>
      <c r="S46" s="28"/>
      <c r="T46" s="28"/>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c r="CA46" s="27"/>
      <c r="CB46" s="71"/>
    </row>
    <row r="47" spans="1:80">
      <c r="A47" s="27"/>
      <c r="B47" s="32"/>
      <c r="C47" s="31"/>
      <c r="D47" s="64"/>
      <c r="E47" s="64"/>
      <c r="F47" s="30"/>
      <c r="G47" s="30"/>
      <c r="H47" s="29" t="str">
        <f t="shared" ca="1" si="5"/>
        <v/>
      </c>
      <c r="I47" s="28"/>
      <c r="J47" s="28"/>
      <c r="K47" s="28"/>
      <c r="L47" s="28"/>
      <c r="M47" s="28"/>
      <c r="N47" s="28"/>
      <c r="O47" s="28"/>
      <c r="P47" s="28"/>
      <c r="Q47" s="28"/>
      <c r="R47" s="28"/>
      <c r="S47" s="28"/>
      <c r="T47" s="28"/>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7"/>
      <c r="CA47" s="27"/>
      <c r="CB47" s="71"/>
    </row>
    <row r="48" spans="1:80">
      <c r="A48" s="27"/>
      <c r="B48" s="32"/>
      <c r="C48" s="31"/>
      <c r="D48" s="64"/>
      <c r="E48" s="64"/>
      <c r="F48" s="30"/>
      <c r="G48" s="30"/>
      <c r="H48" s="29" t="str">
        <f t="shared" ca="1" si="5"/>
        <v/>
      </c>
      <c r="I48" s="28"/>
      <c r="J48" s="28"/>
      <c r="K48" s="28"/>
      <c r="L48" s="28"/>
      <c r="M48" s="28"/>
      <c r="N48" s="28"/>
      <c r="O48" s="28"/>
      <c r="P48" s="28"/>
      <c r="Q48" s="28"/>
      <c r="R48" s="28"/>
      <c r="S48" s="28"/>
      <c r="T48" s="28"/>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71"/>
    </row>
    <row r="49" spans="1:80">
      <c r="A49" s="27"/>
      <c r="B49" s="32"/>
      <c r="C49" s="31"/>
      <c r="D49" s="64"/>
      <c r="E49" s="64"/>
      <c r="F49" s="30"/>
      <c r="G49" s="30"/>
      <c r="H49" s="29" t="str">
        <f t="shared" ca="1" si="5"/>
        <v/>
      </c>
      <c r="I49" s="28"/>
      <c r="J49" s="28"/>
      <c r="K49" s="28"/>
      <c r="L49" s="28"/>
      <c r="M49" s="28"/>
      <c r="N49" s="28"/>
      <c r="O49" s="28"/>
      <c r="P49" s="28"/>
      <c r="Q49" s="28"/>
      <c r="R49" s="28"/>
      <c r="S49" s="28"/>
      <c r="T49" s="28"/>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c r="CA49" s="27"/>
      <c r="CB49" s="71"/>
    </row>
    <row r="50" spans="1:80">
      <c r="A50" s="27"/>
      <c r="B50" s="32"/>
      <c r="C50" s="31"/>
      <c r="D50" s="64"/>
      <c r="E50" s="64"/>
      <c r="F50" s="30"/>
      <c r="G50" s="30"/>
      <c r="H50" s="29" t="str">
        <f t="shared" ca="1" si="5"/>
        <v/>
      </c>
      <c r="I50" s="28"/>
      <c r="J50" s="28"/>
      <c r="K50" s="28"/>
      <c r="L50" s="28"/>
      <c r="M50" s="28"/>
      <c r="N50" s="28"/>
      <c r="O50" s="28"/>
      <c r="P50" s="28"/>
      <c r="Q50" s="28"/>
      <c r="R50" s="28"/>
      <c r="S50" s="28"/>
      <c r="T50" s="28"/>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c r="CA50" s="27"/>
      <c r="CB50" s="71"/>
    </row>
    <row r="51" spans="1:80">
      <c r="A51" s="27"/>
      <c r="B51" s="32"/>
      <c r="C51" s="31"/>
      <c r="D51" s="64"/>
      <c r="E51" s="64"/>
      <c r="F51" s="30"/>
      <c r="G51" s="30"/>
      <c r="H51" s="29" t="str">
        <f t="shared" ca="1" si="5"/>
        <v/>
      </c>
      <c r="I51" s="28"/>
      <c r="J51" s="28"/>
      <c r="K51" s="28"/>
      <c r="L51" s="28"/>
      <c r="M51" s="28"/>
      <c r="N51" s="28"/>
      <c r="O51" s="28"/>
      <c r="P51" s="28"/>
      <c r="Q51" s="28"/>
      <c r="R51" s="28"/>
      <c r="S51" s="28"/>
      <c r="T51" s="28"/>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c r="CA51" s="27"/>
      <c r="CB51" s="71"/>
    </row>
    <row r="52" spans="1:80">
      <c r="A52" s="27"/>
      <c r="B52" s="32"/>
      <c r="C52" s="31"/>
      <c r="D52" s="64"/>
      <c r="E52" s="64"/>
      <c r="F52" s="30"/>
      <c r="G52" s="30"/>
      <c r="H52" s="29" t="str">
        <f t="shared" ca="1" si="5"/>
        <v/>
      </c>
      <c r="I52" s="28"/>
      <c r="J52" s="28"/>
      <c r="K52" s="28"/>
      <c r="L52" s="28"/>
      <c r="M52" s="28"/>
      <c r="N52" s="28"/>
      <c r="O52" s="28"/>
      <c r="P52" s="28"/>
      <c r="Q52" s="28"/>
      <c r="R52" s="28"/>
      <c r="S52" s="28"/>
      <c r="T52" s="28"/>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c r="CB52" s="71"/>
    </row>
    <row r="53" spans="1:80">
      <c r="A53" s="27"/>
      <c r="B53" s="32"/>
      <c r="C53" s="31"/>
      <c r="D53" s="64"/>
      <c r="E53" s="64"/>
      <c r="F53" s="30"/>
      <c r="G53" s="30"/>
      <c r="H53" s="29" t="str">
        <f t="shared" ca="1" si="5"/>
        <v/>
      </c>
      <c r="I53" s="28"/>
      <c r="J53" s="28"/>
      <c r="K53" s="28"/>
      <c r="L53" s="28"/>
      <c r="M53" s="28"/>
      <c r="N53" s="28"/>
      <c r="O53" s="28"/>
      <c r="P53" s="28"/>
      <c r="Q53" s="28"/>
      <c r="R53" s="28"/>
      <c r="S53" s="28"/>
      <c r="T53" s="28"/>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c r="CA53" s="27"/>
      <c r="CB53" s="71"/>
    </row>
    <row r="54" spans="1:80">
      <c r="A54" s="27"/>
      <c r="B54" s="32"/>
      <c r="C54" s="31"/>
      <c r="D54" s="64"/>
      <c r="E54" s="64"/>
      <c r="F54" s="30"/>
      <c r="G54" s="30"/>
      <c r="H54" s="29" t="str">
        <f t="shared" ca="1" si="5"/>
        <v/>
      </c>
      <c r="I54" s="28"/>
      <c r="J54" s="28"/>
      <c r="K54" s="28"/>
      <c r="L54" s="28"/>
      <c r="M54" s="28"/>
      <c r="N54" s="28"/>
      <c r="O54" s="28"/>
      <c r="P54" s="28"/>
      <c r="Q54" s="28"/>
      <c r="R54" s="28"/>
      <c r="S54" s="28"/>
      <c r="T54" s="28"/>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71"/>
    </row>
    <row r="55" spans="1:80">
      <c r="A55" s="27"/>
      <c r="B55" s="32"/>
      <c r="C55" s="31"/>
      <c r="D55" s="64"/>
      <c r="E55" s="64"/>
      <c r="F55" s="30"/>
      <c r="G55" s="30"/>
      <c r="H55" s="29" t="str">
        <f t="shared" ca="1" si="5"/>
        <v/>
      </c>
      <c r="I55" s="28"/>
      <c r="J55" s="28"/>
      <c r="K55" s="28"/>
      <c r="L55" s="28"/>
      <c r="M55" s="28"/>
      <c r="N55" s="28"/>
      <c r="O55" s="28"/>
      <c r="P55" s="28"/>
      <c r="Q55" s="28"/>
      <c r="R55" s="28"/>
      <c r="S55" s="28"/>
      <c r="T55" s="28"/>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c r="CA55" s="27"/>
      <c r="CB55" s="71"/>
    </row>
    <row r="56" spans="1:80">
      <c r="A56" s="27"/>
      <c r="B56" s="32"/>
      <c r="C56" s="31"/>
      <c r="D56" s="64"/>
      <c r="E56" s="64"/>
      <c r="F56" s="30"/>
      <c r="G56" s="30"/>
      <c r="H56" s="29" t="str">
        <f t="shared" ca="1" si="5"/>
        <v/>
      </c>
      <c r="I56" s="28"/>
      <c r="J56" s="28"/>
      <c r="K56" s="28"/>
      <c r="L56" s="28"/>
      <c r="M56" s="28"/>
      <c r="N56" s="28"/>
      <c r="O56" s="28"/>
      <c r="P56" s="28"/>
      <c r="Q56" s="28"/>
      <c r="R56" s="28"/>
      <c r="S56" s="28"/>
      <c r="T56" s="28"/>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71"/>
    </row>
    <row r="57" spans="1:80">
      <c r="A57" s="27"/>
      <c r="B57" s="32"/>
      <c r="C57" s="31"/>
      <c r="D57" s="64"/>
      <c r="E57" s="64"/>
      <c r="F57" s="30"/>
      <c r="G57" s="30"/>
      <c r="H57" s="29" t="str">
        <f t="shared" ca="1" si="5"/>
        <v/>
      </c>
      <c r="I57" s="28"/>
      <c r="J57" s="28"/>
      <c r="K57" s="28"/>
      <c r="L57" s="28"/>
      <c r="M57" s="28"/>
      <c r="N57" s="28"/>
      <c r="O57" s="28"/>
      <c r="P57" s="28"/>
      <c r="Q57" s="28"/>
      <c r="R57" s="28"/>
      <c r="S57" s="28"/>
      <c r="T57" s="28"/>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71"/>
    </row>
    <row r="58" spans="1:80">
      <c r="A58" s="27"/>
      <c r="B58" s="32"/>
      <c r="C58" s="31"/>
      <c r="D58" s="64"/>
      <c r="E58" s="64"/>
      <c r="F58" s="30"/>
      <c r="G58" s="30"/>
      <c r="H58" s="29" t="str">
        <f t="shared" ca="1" si="5"/>
        <v/>
      </c>
      <c r="I58" s="28"/>
      <c r="J58" s="28"/>
      <c r="K58" s="28"/>
      <c r="L58" s="28"/>
      <c r="M58" s="28"/>
      <c r="N58" s="28"/>
      <c r="O58" s="28"/>
      <c r="P58" s="28"/>
      <c r="Q58" s="28"/>
      <c r="R58" s="28"/>
      <c r="S58" s="28"/>
      <c r="T58" s="28"/>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c r="CB58" s="71"/>
    </row>
    <row r="59" spans="1:80">
      <c r="A59" s="27"/>
      <c r="B59" s="32"/>
      <c r="C59" s="31"/>
      <c r="D59" s="64"/>
      <c r="E59" s="64"/>
      <c r="F59" s="30"/>
      <c r="G59" s="30"/>
      <c r="H59" s="29" t="str">
        <f t="shared" ca="1" si="5"/>
        <v/>
      </c>
      <c r="I59" s="28"/>
      <c r="J59" s="28"/>
      <c r="K59" s="28"/>
      <c r="L59" s="28"/>
      <c r="M59" s="28"/>
      <c r="N59" s="28"/>
      <c r="O59" s="28"/>
      <c r="P59" s="28"/>
      <c r="Q59" s="28"/>
      <c r="R59" s="28"/>
      <c r="S59" s="28"/>
      <c r="T59" s="28"/>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c r="CB59" s="71"/>
    </row>
    <row r="60" spans="1:80">
      <c r="A60" s="27"/>
      <c r="B60" s="32"/>
      <c r="C60" s="31"/>
      <c r="D60" s="64"/>
      <c r="E60" s="64"/>
      <c r="F60" s="30"/>
      <c r="G60" s="30"/>
      <c r="H60" s="29" t="str">
        <f t="shared" ca="1" si="5"/>
        <v/>
      </c>
      <c r="I60" s="28"/>
      <c r="J60" s="28"/>
      <c r="K60" s="28"/>
      <c r="L60" s="28"/>
      <c r="M60" s="28"/>
      <c r="N60" s="28"/>
      <c r="O60" s="28"/>
      <c r="P60" s="28"/>
      <c r="Q60" s="28"/>
      <c r="R60" s="28"/>
      <c r="S60" s="28"/>
      <c r="T60" s="28"/>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c r="CA60" s="27"/>
      <c r="CB60" s="71"/>
    </row>
    <row r="61" spans="1:80">
      <c r="A61" s="27"/>
      <c r="B61" s="32"/>
      <c r="C61" s="31"/>
      <c r="D61" s="64"/>
      <c r="E61" s="64"/>
      <c r="F61" s="30"/>
      <c r="G61" s="30"/>
      <c r="H61" s="29" t="str">
        <f t="shared" ca="1" si="5"/>
        <v/>
      </c>
      <c r="I61" s="28"/>
      <c r="J61" s="28"/>
      <c r="K61" s="28"/>
      <c r="L61" s="28"/>
      <c r="M61" s="28"/>
      <c r="N61" s="28"/>
      <c r="O61" s="28"/>
      <c r="P61" s="28"/>
      <c r="Q61" s="28"/>
      <c r="R61" s="28"/>
      <c r="S61" s="28"/>
      <c r="T61" s="28"/>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c r="CB61" s="71"/>
    </row>
    <row r="62" spans="1:80">
      <c r="A62" s="27"/>
      <c r="B62" s="32"/>
      <c r="C62" s="31"/>
      <c r="D62" s="64"/>
      <c r="E62" s="64"/>
      <c r="F62" s="30"/>
      <c r="G62" s="30"/>
      <c r="H62" s="29" t="str">
        <f t="shared" ca="1" si="5"/>
        <v/>
      </c>
      <c r="I62" s="28"/>
      <c r="J62" s="28"/>
      <c r="K62" s="28"/>
      <c r="L62" s="28"/>
      <c r="M62" s="28"/>
      <c r="N62" s="28"/>
      <c r="O62" s="28"/>
      <c r="P62" s="28"/>
      <c r="Q62" s="28"/>
      <c r="R62" s="28"/>
      <c r="S62" s="28"/>
      <c r="T62" s="28"/>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c r="CA62" s="27"/>
      <c r="CB62" s="71"/>
    </row>
    <row r="63" spans="1:80">
      <c r="A63" s="27"/>
      <c r="B63" s="32"/>
      <c r="C63" s="31"/>
      <c r="D63" s="64"/>
      <c r="E63" s="64"/>
      <c r="F63" s="30"/>
      <c r="G63" s="30"/>
      <c r="H63" s="29" t="str">
        <f t="shared" ca="1" si="5"/>
        <v/>
      </c>
      <c r="I63" s="28"/>
      <c r="J63" s="28"/>
      <c r="K63" s="28"/>
      <c r="L63" s="28"/>
      <c r="M63" s="28"/>
      <c r="N63" s="28"/>
      <c r="O63" s="28"/>
      <c r="P63" s="28"/>
      <c r="Q63" s="28"/>
      <c r="R63" s="28"/>
      <c r="S63" s="28"/>
      <c r="T63" s="28"/>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c r="BL63" s="27"/>
      <c r="BM63" s="27"/>
      <c r="BN63" s="27"/>
      <c r="BO63" s="27"/>
      <c r="BP63" s="27"/>
      <c r="BQ63" s="27"/>
      <c r="BR63" s="27"/>
      <c r="BS63" s="27"/>
      <c r="BT63" s="27"/>
      <c r="BU63" s="27"/>
      <c r="BV63" s="27"/>
      <c r="BW63" s="27"/>
      <c r="BX63" s="27"/>
      <c r="BY63" s="27"/>
      <c r="BZ63" s="27"/>
      <c r="CA63" s="27"/>
      <c r="CB63" s="71"/>
    </row>
    <row r="64" spans="1:80">
      <c r="A64" s="27"/>
      <c r="B64" s="32"/>
      <c r="C64" s="31"/>
      <c r="D64" s="64"/>
      <c r="E64" s="64"/>
      <c r="F64" s="30"/>
      <c r="G64" s="30"/>
      <c r="H64" s="29" t="str">
        <f t="shared" ca="1" si="5"/>
        <v/>
      </c>
      <c r="I64" s="28"/>
      <c r="J64" s="28"/>
      <c r="K64" s="28"/>
      <c r="L64" s="28"/>
      <c r="M64" s="28"/>
      <c r="N64" s="28"/>
      <c r="O64" s="28"/>
      <c r="P64" s="28"/>
      <c r="Q64" s="28"/>
      <c r="R64" s="28"/>
      <c r="S64" s="28"/>
      <c r="T64" s="28"/>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c r="CA64" s="27"/>
      <c r="CB64" s="71"/>
    </row>
    <row r="65" spans="1:80">
      <c r="A65" s="27"/>
      <c r="B65" s="32"/>
      <c r="C65" s="31"/>
      <c r="D65" s="64"/>
      <c r="E65" s="64"/>
      <c r="F65" s="30"/>
      <c r="G65" s="30"/>
      <c r="H65" s="29" t="str">
        <f t="shared" ca="1" si="5"/>
        <v/>
      </c>
      <c r="I65" s="28"/>
      <c r="J65" s="28"/>
      <c r="K65" s="28"/>
      <c r="L65" s="28"/>
      <c r="M65" s="28"/>
      <c r="N65" s="28"/>
      <c r="O65" s="28"/>
      <c r="P65" s="28"/>
      <c r="Q65" s="28"/>
      <c r="R65" s="28"/>
      <c r="S65" s="28"/>
      <c r="T65" s="28"/>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71"/>
    </row>
    <row r="66" spans="1:80">
      <c r="A66" s="27"/>
      <c r="B66" s="32"/>
      <c r="C66" s="31"/>
      <c r="D66" s="64"/>
      <c r="E66" s="64"/>
      <c r="F66" s="30"/>
      <c r="G66" s="30"/>
      <c r="H66" s="29" t="str">
        <f t="shared" ca="1" si="5"/>
        <v/>
      </c>
      <c r="I66" s="28"/>
      <c r="J66" s="28"/>
      <c r="K66" s="28"/>
      <c r="L66" s="28"/>
      <c r="M66" s="28"/>
      <c r="N66" s="28"/>
      <c r="O66" s="28"/>
      <c r="P66" s="28"/>
      <c r="Q66" s="28"/>
      <c r="R66" s="28"/>
      <c r="S66" s="28"/>
      <c r="T66" s="28"/>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71"/>
    </row>
    <row r="67" spans="1:80">
      <c r="A67" s="27"/>
      <c r="B67" s="32"/>
      <c r="C67" s="31"/>
      <c r="D67" s="64"/>
      <c r="E67" s="64"/>
      <c r="F67" s="30"/>
      <c r="G67" s="30"/>
      <c r="H67" s="29" t="str">
        <f t="shared" ca="1" si="5"/>
        <v/>
      </c>
      <c r="I67" s="28"/>
      <c r="J67" s="28"/>
      <c r="K67" s="28"/>
      <c r="L67" s="28"/>
      <c r="M67" s="28"/>
      <c r="N67" s="28"/>
      <c r="O67" s="28"/>
      <c r="P67" s="28"/>
      <c r="Q67" s="28"/>
      <c r="R67" s="28"/>
      <c r="S67" s="28"/>
      <c r="T67" s="28"/>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c r="CA67" s="27"/>
      <c r="CB67" s="71"/>
    </row>
    <row r="68" spans="1:80">
      <c r="A68" s="27"/>
      <c r="B68" s="32"/>
      <c r="C68" s="31"/>
      <c r="D68" s="64"/>
      <c r="E68" s="64"/>
      <c r="F68" s="30"/>
      <c r="G68" s="30"/>
      <c r="H68" s="29" t="str">
        <f t="shared" ca="1" si="5"/>
        <v/>
      </c>
      <c r="I68" s="28"/>
      <c r="J68" s="28"/>
      <c r="K68" s="28"/>
      <c r="L68" s="28"/>
      <c r="M68" s="28"/>
      <c r="N68" s="28"/>
      <c r="O68" s="28"/>
      <c r="P68" s="28"/>
      <c r="Q68" s="28"/>
      <c r="R68" s="28"/>
      <c r="S68" s="28"/>
      <c r="T68" s="28"/>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c r="CB68" s="71"/>
    </row>
    <row r="69" spans="1:80">
      <c r="A69" s="27"/>
      <c r="B69" s="32"/>
      <c r="C69" s="31"/>
      <c r="D69" s="64"/>
      <c r="E69" s="64"/>
      <c r="F69" s="30"/>
      <c r="G69" s="30"/>
      <c r="H69" s="29" t="str">
        <f t="shared" ca="1" si="5"/>
        <v/>
      </c>
      <c r="I69" s="28"/>
      <c r="J69" s="28"/>
      <c r="K69" s="28"/>
      <c r="L69" s="28"/>
      <c r="M69" s="28"/>
      <c r="N69" s="28"/>
      <c r="O69" s="28"/>
      <c r="P69" s="28"/>
      <c r="Q69" s="28"/>
      <c r="R69" s="28"/>
      <c r="S69" s="28"/>
      <c r="T69" s="28"/>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c r="CA69" s="27"/>
      <c r="CB69" s="71"/>
    </row>
    <row r="70" spans="1:80">
      <c r="A70" s="27"/>
      <c r="B70" s="32"/>
      <c r="C70" s="31"/>
      <c r="D70" s="64"/>
      <c r="E70" s="64"/>
      <c r="F70" s="30"/>
      <c r="G70" s="30"/>
      <c r="H70" s="29" t="str">
        <f t="shared" ca="1" si="5"/>
        <v/>
      </c>
      <c r="I70" s="28"/>
      <c r="J70" s="28"/>
      <c r="K70" s="28"/>
      <c r="L70" s="28"/>
      <c r="M70" s="28"/>
      <c r="N70" s="28"/>
      <c r="O70" s="28"/>
      <c r="P70" s="28"/>
      <c r="Q70" s="28"/>
      <c r="R70" s="28"/>
      <c r="S70" s="28"/>
      <c r="T70" s="28"/>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c r="AV70" s="27"/>
      <c r="AW70" s="27"/>
      <c r="AX70" s="27"/>
      <c r="AY70" s="27"/>
      <c r="AZ70" s="27"/>
      <c r="BA70" s="27"/>
      <c r="BB70" s="27"/>
      <c r="BC70" s="27"/>
      <c r="BD70" s="27"/>
      <c r="BE70" s="27"/>
      <c r="BF70" s="27"/>
      <c r="BG70" s="27"/>
      <c r="BH70" s="27"/>
      <c r="BI70" s="27"/>
      <c r="BJ70" s="27"/>
      <c r="BK70" s="27"/>
      <c r="BL70" s="27"/>
      <c r="BM70" s="27"/>
      <c r="BN70" s="27"/>
      <c r="BO70" s="27"/>
      <c r="BP70" s="27"/>
      <c r="BQ70" s="27"/>
      <c r="BR70" s="27"/>
      <c r="BS70" s="27"/>
      <c r="BT70" s="27"/>
      <c r="BU70" s="27"/>
      <c r="BV70" s="27"/>
      <c r="BW70" s="27"/>
      <c r="BX70" s="27"/>
      <c r="BY70" s="27"/>
      <c r="BZ70" s="27"/>
      <c r="CA70" s="27"/>
      <c r="CB70" s="71"/>
    </row>
    <row r="71" spans="1:80">
      <c r="A71" s="27"/>
      <c r="B71" s="32"/>
      <c r="C71" s="31"/>
      <c r="D71" s="64"/>
      <c r="E71" s="64"/>
      <c r="F71" s="30"/>
      <c r="G71" s="30"/>
      <c r="H71" s="29" t="str">
        <f t="shared" ca="1" si="5"/>
        <v/>
      </c>
      <c r="I71" s="28"/>
      <c r="J71" s="28"/>
      <c r="K71" s="28"/>
      <c r="L71" s="28"/>
      <c r="M71" s="28"/>
      <c r="N71" s="28"/>
      <c r="O71" s="28"/>
      <c r="P71" s="28"/>
      <c r="Q71" s="28"/>
      <c r="R71" s="28"/>
      <c r="S71" s="28"/>
      <c r="T71" s="28"/>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c r="CA71" s="27"/>
      <c r="CB71" s="71"/>
    </row>
    <row r="72" spans="1:80">
      <c r="A72" s="27"/>
      <c r="B72" s="32"/>
      <c r="C72" s="31"/>
      <c r="D72" s="64"/>
      <c r="E72" s="64"/>
      <c r="F72" s="30"/>
      <c r="G72" s="30"/>
      <c r="H72" s="29" t="str">
        <f t="shared" ca="1" si="5"/>
        <v/>
      </c>
      <c r="I72" s="28"/>
      <c r="J72" s="28"/>
      <c r="K72" s="28"/>
      <c r="L72" s="28"/>
      <c r="M72" s="28"/>
      <c r="N72" s="28"/>
      <c r="O72" s="28"/>
      <c r="P72" s="28"/>
      <c r="Q72" s="28"/>
      <c r="R72" s="28"/>
      <c r="S72" s="28"/>
      <c r="T72" s="28"/>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c r="CA72" s="27"/>
      <c r="CB72" s="71"/>
    </row>
    <row r="73" spans="1:80">
      <c r="A73" s="27"/>
      <c r="B73" s="32"/>
      <c r="C73" s="31"/>
      <c r="D73" s="64"/>
      <c r="E73" s="64"/>
      <c r="F73" s="30"/>
      <c r="G73" s="30"/>
      <c r="H73" s="29" t="str">
        <f t="shared" ca="1" si="5"/>
        <v/>
      </c>
      <c r="I73" s="28"/>
      <c r="J73" s="28"/>
      <c r="K73" s="28"/>
      <c r="L73" s="28"/>
      <c r="M73" s="28"/>
      <c r="N73" s="28"/>
      <c r="O73" s="28"/>
      <c r="P73" s="28"/>
      <c r="Q73" s="28"/>
      <c r="R73" s="28"/>
      <c r="S73" s="28"/>
      <c r="T73" s="28"/>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c r="CA73" s="27"/>
      <c r="CB73" s="71"/>
    </row>
    <row r="74" spans="1:80">
      <c r="A74" s="27"/>
      <c r="B74" s="32"/>
      <c r="C74" s="31"/>
      <c r="D74" s="64"/>
      <c r="E74" s="64"/>
      <c r="F74" s="30"/>
      <c r="G74" s="30"/>
      <c r="H74" s="29" t="str">
        <f t="shared" ref="H74:H105" ca="1" si="6">IF(OR(ISBLANK(start_date),ISBLANK(end_date)),"",1+ROUND(((EOMONTH(end_date,0)-EOMONTH(start_date,0))/30),0))</f>
        <v/>
      </c>
      <c r="I74" s="28"/>
      <c r="J74" s="28"/>
      <c r="K74" s="28"/>
      <c r="L74" s="28"/>
      <c r="M74" s="28"/>
      <c r="N74" s="28"/>
      <c r="O74" s="28"/>
      <c r="P74" s="28"/>
      <c r="Q74" s="28"/>
      <c r="R74" s="28"/>
      <c r="S74" s="28"/>
      <c r="T74" s="28"/>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c r="CA74" s="27"/>
      <c r="CB74" s="71"/>
    </row>
    <row r="75" spans="1:80">
      <c r="A75" s="27"/>
      <c r="B75" s="32"/>
      <c r="C75" s="31"/>
      <c r="D75" s="64"/>
      <c r="E75" s="64"/>
      <c r="F75" s="30"/>
      <c r="G75" s="30"/>
      <c r="H75" s="29" t="str">
        <f t="shared" ca="1" si="6"/>
        <v/>
      </c>
      <c r="I75" s="28"/>
      <c r="J75" s="28"/>
      <c r="K75" s="28"/>
      <c r="L75" s="28"/>
      <c r="M75" s="28"/>
      <c r="N75" s="28"/>
      <c r="O75" s="28"/>
      <c r="P75" s="28"/>
      <c r="Q75" s="28"/>
      <c r="R75" s="28"/>
      <c r="S75" s="28"/>
      <c r="T75" s="28"/>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c r="CA75" s="27"/>
      <c r="CB75" s="71"/>
    </row>
    <row r="76" spans="1:80">
      <c r="A76" s="27"/>
      <c r="B76" s="32"/>
      <c r="C76" s="31"/>
      <c r="D76" s="64"/>
      <c r="E76" s="64"/>
      <c r="F76" s="30"/>
      <c r="G76" s="30"/>
      <c r="H76" s="29" t="str">
        <f t="shared" ca="1" si="6"/>
        <v/>
      </c>
      <c r="I76" s="28"/>
      <c r="J76" s="28"/>
      <c r="K76" s="28"/>
      <c r="L76" s="28"/>
      <c r="M76" s="28"/>
      <c r="N76" s="28"/>
      <c r="O76" s="28"/>
      <c r="P76" s="28"/>
      <c r="Q76" s="28"/>
      <c r="R76" s="28"/>
      <c r="S76" s="28"/>
      <c r="T76" s="28"/>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c r="CA76" s="27"/>
      <c r="CB76" s="71"/>
    </row>
    <row r="77" spans="1:80">
      <c r="A77" s="27"/>
      <c r="B77" s="32"/>
      <c r="C77" s="31"/>
      <c r="D77" s="64"/>
      <c r="E77" s="64"/>
      <c r="F77" s="30"/>
      <c r="G77" s="30"/>
      <c r="H77" s="29" t="str">
        <f t="shared" ca="1" si="6"/>
        <v/>
      </c>
      <c r="I77" s="28"/>
      <c r="J77" s="28"/>
      <c r="K77" s="28"/>
      <c r="L77" s="28"/>
      <c r="M77" s="28"/>
      <c r="N77" s="28"/>
      <c r="O77" s="28"/>
      <c r="P77" s="28"/>
      <c r="Q77" s="28"/>
      <c r="R77" s="28"/>
      <c r="S77" s="28"/>
      <c r="T77" s="28"/>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7"/>
      <c r="BX77" s="27"/>
      <c r="BY77" s="27"/>
      <c r="BZ77" s="27"/>
      <c r="CA77" s="27"/>
      <c r="CB77" s="71"/>
    </row>
    <row r="78" spans="1:80">
      <c r="A78" s="27"/>
      <c r="B78" s="32"/>
      <c r="C78" s="31"/>
      <c r="D78" s="64"/>
      <c r="E78" s="64"/>
      <c r="F78" s="30"/>
      <c r="G78" s="30"/>
      <c r="H78" s="29" t="str">
        <f t="shared" ca="1" si="6"/>
        <v/>
      </c>
      <c r="I78" s="28"/>
      <c r="J78" s="28"/>
      <c r="K78" s="28"/>
      <c r="L78" s="28"/>
      <c r="M78" s="28"/>
      <c r="N78" s="28"/>
      <c r="O78" s="28"/>
      <c r="P78" s="28"/>
      <c r="Q78" s="28"/>
      <c r="R78" s="28"/>
      <c r="S78" s="28"/>
      <c r="T78" s="28"/>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7"/>
      <c r="BX78" s="27"/>
      <c r="BY78" s="27"/>
      <c r="BZ78" s="27"/>
      <c r="CA78" s="27"/>
      <c r="CB78" s="71"/>
    </row>
    <row r="79" spans="1:80">
      <c r="A79" s="27"/>
      <c r="B79" s="32"/>
      <c r="C79" s="31"/>
      <c r="D79" s="64"/>
      <c r="E79" s="64"/>
      <c r="F79" s="30"/>
      <c r="G79" s="30"/>
      <c r="H79" s="29" t="str">
        <f t="shared" ca="1" si="6"/>
        <v/>
      </c>
      <c r="I79" s="28"/>
      <c r="J79" s="28"/>
      <c r="K79" s="28"/>
      <c r="L79" s="28"/>
      <c r="M79" s="28"/>
      <c r="N79" s="28"/>
      <c r="O79" s="28"/>
      <c r="P79" s="28"/>
      <c r="Q79" s="28"/>
      <c r="R79" s="28"/>
      <c r="S79" s="28"/>
      <c r="T79" s="28"/>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7"/>
      <c r="BX79" s="27"/>
      <c r="BY79" s="27"/>
      <c r="BZ79" s="27"/>
      <c r="CA79" s="27"/>
      <c r="CB79" s="71"/>
    </row>
    <row r="80" spans="1:80">
      <c r="A80" s="27"/>
      <c r="B80" s="32"/>
      <c r="C80" s="31"/>
      <c r="D80" s="64"/>
      <c r="E80" s="64"/>
      <c r="F80" s="30"/>
      <c r="G80" s="30"/>
      <c r="H80" s="29" t="str">
        <f t="shared" ca="1" si="6"/>
        <v/>
      </c>
      <c r="I80" s="28"/>
      <c r="J80" s="28"/>
      <c r="K80" s="28"/>
      <c r="L80" s="28"/>
      <c r="M80" s="28"/>
      <c r="N80" s="28"/>
      <c r="O80" s="28"/>
      <c r="P80" s="28"/>
      <c r="Q80" s="28"/>
      <c r="R80" s="28"/>
      <c r="S80" s="28"/>
      <c r="T80" s="28"/>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c r="CB80" s="71"/>
    </row>
    <row r="81" spans="1:80">
      <c r="A81" s="27"/>
      <c r="B81" s="32"/>
      <c r="C81" s="31"/>
      <c r="D81" s="64"/>
      <c r="E81" s="64"/>
      <c r="F81" s="30"/>
      <c r="G81" s="30"/>
      <c r="H81" s="29" t="str">
        <f t="shared" ca="1" si="6"/>
        <v/>
      </c>
      <c r="I81" s="28"/>
      <c r="J81" s="28"/>
      <c r="K81" s="28"/>
      <c r="L81" s="28"/>
      <c r="M81" s="28"/>
      <c r="N81" s="28"/>
      <c r="O81" s="28"/>
      <c r="P81" s="28"/>
      <c r="Q81" s="28"/>
      <c r="R81" s="28"/>
      <c r="S81" s="28"/>
      <c r="T81" s="28"/>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c r="BM81" s="27"/>
      <c r="BN81" s="27"/>
      <c r="BO81" s="27"/>
      <c r="BP81" s="27"/>
      <c r="BQ81" s="27"/>
      <c r="BR81" s="27"/>
      <c r="BS81" s="27"/>
      <c r="BT81" s="27"/>
      <c r="BU81" s="27"/>
      <c r="BV81" s="27"/>
      <c r="BW81" s="27"/>
      <c r="BX81" s="27"/>
      <c r="BY81" s="27"/>
      <c r="BZ81" s="27"/>
      <c r="CA81" s="27"/>
      <c r="CB81" s="71"/>
    </row>
    <row r="82" spans="1:80">
      <c r="A82" s="27"/>
      <c r="B82" s="32"/>
      <c r="C82" s="31"/>
      <c r="D82" s="64"/>
      <c r="E82" s="64"/>
      <c r="F82" s="30"/>
      <c r="G82" s="30"/>
      <c r="H82" s="29" t="str">
        <f t="shared" ca="1" si="6"/>
        <v/>
      </c>
      <c r="I82" s="28"/>
      <c r="J82" s="28"/>
      <c r="K82" s="28"/>
      <c r="L82" s="28"/>
      <c r="M82" s="28"/>
      <c r="N82" s="28"/>
      <c r="O82" s="28"/>
      <c r="P82" s="28"/>
      <c r="Q82" s="28"/>
      <c r="R82" s="28"/>
      <c r="S82" s="28"/>
      <c r="T82" s="28"/>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c r="CA82" s="27"/>
      <c r="CB82" s="71"/>
    </row>
    <row r="83" spans="1:80">
      <c r="A83" s="27"/>
      <c r="B83" s="32"/>
      <c r="C83" s="31"/>
      <c r="D83" s="64"/>
      <c r="E83" s="64"/>
      <c r="F83" s="30"/>
      <c r="G83" s="30"/>
      <c r="H83" s="29" t="str">
        <f t="shared" ca="1" si="6"/>
        <v/>
      </c>
      <c r="I83" s="28"/>
      <c r="J83" s="28"/>
      <c r="K83" s="28"/>
      <c r="L83" s="28"/>
      <c r="M83" s="28"/>
      <c r="N83" s="28"/>
      <c r="O83" s="28"/>
      <c r="P83" s="28"/>
      <c r="Q83" s="28"/>
      <c r="R83" s="28"/>
      <c r="S83" s="28"/>
      <c r="T83" s="28"/>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c r="BK83" s="27"/>
      <c r="BL83" s="27"/>
      <c r="BM83" s="27"/>
      <c r="BN83" s="27"/>
      <c r="BO83" s="27"/>
      <c r="BP83" s="27"/>
      <c r="BQ83" s="27"/>
      <c r="BR83" s="27"/>
      <c r="BS83" s="27"/>
      <c r="BT83" s="27"/>
      <c r="BU83" s="27"/>
      <c r="BV83" s="27"/>
      <c r="BW83" s="27"/>
      <c r="BX83" s="27"/>
      <c r="BY83" s="27"/>
      <c r="BZ83" s="27"/>
      <c r="CA83" s="27"/>
      <c r="CB83" s="71"/>
    </row>
    <row r="84" spans="1:80">
      <c r="A84" s="27"/>
      <c r="B84" s="32"/>
      <c r="C84" s="31"/>
      <c r="D84" s="64"/>
      <c r="E84" s="64"/>
      <c r="F84" s="30"/>
      <c r="G84" s="30"/>
      <c r="H84" s="29" t="str">
        <f t="shared" ca="1" si="6"/>
        <v/>
      </c>
      <c r="I84" s="28"/>
      <c r="J84" s="28"/>
      <c r="K84" s="28"/>
      <c r="L84" s="28"/>
      <c r="M84" s="28"/>
      <c r="N84" s="28"/>
      <c r="O84" s="28"/>
      <c r="P84" s="28"/>
      <c r="Q84" s="28"/>
      <c r="R84" s="28"/>
      <c r="S84" s="28"/>
      <c r="T84" s="28"/>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c r="BZ84" s="27"/>
      <c r="CA84" s="27"/>
      <c r="CB84" s="71"/>
    </row>
    <row r="85" spans="1:80">
      <c r="A85" s="27"/>
      <c r="B85" s="32"/>
      <c r="C85" s="31"/>
      <c r="D85" s="64"/>
      <c r="E85" s="64"/>
      <c r="F85" s="30"/>
      <c r="G85" s="30"/>
      <c r="H85" s="29" t="str">
        <f t="shared" ca="1" si="6"/>
        <v/>
      </c>
      <c r="I85" s="28"/>
      <c r="J85" s="28"/>
      <c r="K85" s="28"/>
      <c r="L85" s="28"/>
      <c r="M85" s="28"/>
      <c r="N85" s="28"/>
      <c r="O85" s="28"/>
      <c r="P85" s="28"/>
      <c r="Q85" s="28"/>
      <c r="R85" s="28"/>
      <c r="S85" s="28"/>
      <c r="T85" s="28"/>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27"/>
      <c r="BZ85" s="27"/>
      <c r="CA85" s="27"/>
      <c r="CB85" s="71"/>
    </row>
    <row r="86" spans="1:80">
      <c r="A86" s="27"/>
      <c r="B86" s="32"/>
      <c r="C86" s="31"/>
      <c r="D86" s="64"/>
      <c r="E86" s="64"/>
      <c r="F86" s="30"/>
      <c r="G86" s="30"/>
      <c r="H86" s="29" t="str">
        <f t="shared" ca="1" si="6"/>
        <v/>
      </c>
      <c r="I86" s="28"/>
      <c r="J86" s="28"/>
      <c r="K86" s="28"/>
      <c r="L86" s="28"/>
      <c r="M86" s="28"/>
      <c r="N86" s="28"/>
      <c r="O86" s="28"/>
      <c r="P86" s="28"/>
      <c r="Q86" s="28"/>
      <c r="R86" s="28"/>
      <c r="S86" s="28"/>
      <c r="T86" s="28"/>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c r="CA86" s="27"/>
      <c r="CB86" s="71"/>
    </row>
    <row r="87" spans="1:80">
      <c r="A87" s="27"/>
      <c r="B87" s="32"/>
      <c r="C87" s="31"/>
      <c r="D87" s="64"/>
      <c r="E87" s="64"/>
      <c r="F87" s="30"/>
      <c r="G87" s="30"/>
      <c r="H87" s="29" t="str">
        <f t="shared" ca="1" si="6"/>
        <v/>
      </c>
      <c r="I87" s="28"/>
      <c r="J87" s="28"/>
      <c r="K87" s="28"/>
      <c r="L87" s="28"/>
      <c r="M87" s="28"/>
      <c r="N87" s="28"/>
      <c r="O87" s="28"/>
      <c r="P87" s="28"/>
      <c r="Q87" s="28"/>
      <c r="R87" s="28"/>
      <c r="S87" s="28"/>
      <c r="T87" s="28"/>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c r="CA87" s="27"/>
      <c r="CB87" s="71"/>
    </row>
    <row r="88" spans="1:80">
      <c r="A88" s="27"/>
      <c r="B88" s="32"/>
      <c r="C88" s="31"/>
      <c r="D88" s="64"/>
      <c r="E88" s="64"/>
      <c r="F88" s="30"/>
      <c r="G88" s="30"/>
      <c r="H88" s="29" t="str">
        <f t="shared" ca="1" si="6"/>
        <v/>
      </c>
      <c r="I88" s="28"/>
      <c r="J88" s="28"/>
      <c r="K88" s="28"/>
      <c r="L88" s="28"/>
      <c r="M88" s="28"/>
      <c r="N88" s="28"/>
      <c r="O88" s="28"/>
      <c r="P88" s="28"/>
      <c r="Q88" s="28"/>
      <c r="R88" s="28"/>
      <c r="S88" s="28"/>
      <c r="T88" s="28"/>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71"/>
    </row>
    <row r="89" spans="1:80">
      <c r="A89" s="27"/>
      <c r="B89" s="32"/>
      <c r="C89" s="31"/>
      <c r="D89" s="64"/>
      <c r="E89" s="64"/>
      <c r="F89" s="30"/>
      <c r="G89" s="30"/>
      <c r="H89" s="29" t="str">
        <f t="shared" ca="1" si="6"/>
        <v/>
      </c>
      <c r="I89" s="28"/>
      <c r="J89" s="28"/>
      <c r="K89" s="28"/>
      <c r="L89" s="28"/>
      <c r="M89" s="28"/>
      <c r="N89" s="28"/>
      <c r="O89" s="28"/>
      <c r="P89" s="28"/>
      <c r="Q89" s="28"/>
      <c r="R89" s="28"/>
      <c r="S89" s="28"/>
      <c r="T89" s="28"/>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c r="BZ89" s="27"/>
      <c r="CA89" s="27"/>
      <c r="CB89" s="71"/>
    </row>
    <row r="90" spans="1:80">
      <c r="A90" s="27"/>
      <c r="B90" s="32"/>
      <c r="C90" s="31"/>
      <c r="D90" s="64"/>
      <c r="E90" s="64"/>
      <c r="F90" s="30"/>
      <c r="G90" s="30"/>
      <c r="H90" s="29" t="str">
        <f t="shared" ca="1" si="6"/>
        <v/>
      </c>
      <c r="I90" s="28"/>
      <c r="J90" s="28"/>
      <c r="K90" s="28"/>
      <c r="L90" s="28"/>
      <c r="M90" s="28"/>
      <c r="N90" s="28"/>
      <c r="O90" s="28"/>
      <c r="P90" s="28"/>
      <c r="Q90" s="28"/>
      <c r="R90" s="28"/>
      <c r="S90" s="28"/>
      <c r="T90" s="28"/>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c r="BZ90" s="27"/>
      <c r="CA90" s="27"/>
      <c r="CB90" s="71"/>
    </row>
    <row r="91" spans="1:80">
      <c r="A91" s="27"/>
      <c r="B91" s="32"/>
      <c r="C91" s="31"/>
      <c r="D91" s="64"/>
      <c r="E91" s="64"/>
      <c r="F91" s="30"/>
      <c r="G91" s="30"/>
      <c r="H91" s="29" t="str">
        <f t="shared" ca="1" si="6"/>
        <v/>
      </c>
      <c r="I91" s="28"/>
      <c r="J91" s="28"/>
      <c r="K91" s="28"/>
      <c r="L91" s="28"/>
      <c r="M91" s="28"/>
      <c r="N91" s="28"/>
      <c r="O91" s="28"/>
      <c r="P91" s="28"/>
      <c r="Q91" s="28"/>
      <c r="R91" s="28"/>
      <c r="S91" s="28"/>
      <c r="T91" s="28"/>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c r="BK91" s="27"/>
      <c r="BL91" s="27"/>
      <c r="BM91" s="27"/>
      <c r="BN91" s="27"/>
      <c r="BO91" s="27"/>
      <c r="BP91" s="27"/>
      <c r="BQ91" s="27"/>
      <c r="BR91" s="27"/>
      <c r="BS91" s="27"/>
      <c r="BT91" s="27"/>
      <c r="BU91" s="27"/>
      <c r="BV91" s="27"/>
      <c r="BW91" s="27"/>
      <c r="BX91" s="27"/>
      <c r="BY91" s="27"/>
      <c r="BZ91" s="27"/>
      <c r="CA91" s="27"/>
      <c r="CB91" s="71"/>
    </row>
    <row r="92" spans="1:80">
      <c r="A92" s="27"/>
      <c r="B92" s="32"/>
      <c r="C92" s="31"/>
      <c r="D92" s="64"/>
      <c r="E92" s="64"/>
      <c r="F92" s="30"/>
      <c r="G92" s="30"/>
      <c r="H92" s="29" t="str">
        <f t="shared" ca="1" si="6"/>
        <v/>
      </c>
      <c r="I92" s="28"/>
      <c r="J92" s="28"/>
      <c r="K92" s="28"/>
      <c r="L92" s="28"/>
      <c r="M92" s="28"/>
      <c r="N92" s="28"/>
      <c r="O92" s="28"/>
      <c r="P92" s="28"/>
      <c r="Q92" s="28"/>
      <c r="R92" s="28"/>
      <c r="S92" s="28"/>
      <c r="T92" s="28"/>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71"/>
    </row>
    <row r="93" spans="1:80">
      <c r="A93" s="27"/>
      <c r="B93" s="32"/>
      <c r="C93" s="31"/>
      <c r="D93" s="64"/>
      <c r="E93" s="64"/>
      <c r="F93" s="30"/>
      <c r="G93" s="30"/>
      <c r="H93" s="29" t="str">
        <f t="shared" ca="1" si="6"/>
        <v/>
      </c>
      <c r="I93" s="28"/>
      <c r="J93" s="28"/>
      <c r="K93" s="28"/>
      <c r="L93" s="28"/>
      <c r="M93" s="28"/>
      <c r="N93" s="28"/>
      <c r="O93" s="28"/>
      <c r="P93" s="28"/>
      <c r="Q93" s="28"/>
      <c r="R93" s="28"/>
      <c r="S93" s="28"/>
      <c r="T93" s="28"/>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c r="BZ93" s="27"/>
      <c r="CA93" s="27"/>
      <c r="CB93" s="71"/>
    </row>
    <row r="94" spans="1:80">
      <c r="A94" s="27"/>
      <c r="B94" s="32"/>
      <c r="C94" s="31"/>
      <c r="D94" s="64"/>
      <c r="E94" s="64"/>
      <c r="F94" s="30"/>
      <c r="G94" s="30"/>
      <c r="H94" s="29" t="str">
        <f t="shared" ca="1" si="6"/>
        <v/>
      </c>
      <c r="I94" s="28"/>
      <c r="J94" s="28"/>
      <c r="K94" s="28"/>
      <c r="L94" s="28"/>
      <c r="M94" s="28"/>
      <c r="N94" s="28"/>
      <c r="O94" s="28"/>
      <c r="P94" s="28"/>
      <c r="Q94" s="28"/>
      <c r="R94" s="28"/>
      <c r="S94" s="28"/>
      <c r="T94" s="28"/>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c r="CA94" s="27"/>
      <c r="CB94" s="71"/>
    </row>
    <row r="95" spans="1:80">
      <c r="A95" s="27"/>
      <c r="B95" s="32"/>
      <c r="C95" s="31"/>
      <c r="D95" s="64"/>
      <c r="E95" s="64"/>
      <c r="F95" s="30"/>
      <c r="G95" s="30"/>
      <c r="H95" s="29" t="str">
        <f t="shared" ca="1" si="6"/>
        <v/>
      </c>
      <c r="I95" s="28"/>
      <c r="J95" s="28"/>
      <c r="K95" s="28"/>
      <c r="L95" s="28"/>
      <c r="M95" s="28"/>
      <c r="N95" s="28"/>
      <c r="O95" s="28"/>
      <c r="P95" s="28"/>
      <c r="Q95" s="28"/>
      <c r="R95" s="28"/>
      <c r="S95" s="28"/>
      <c r="T95" s="28"/>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c r="BK95" s="27"/>
      <c r="BL95" s="27"/>
      <c r="BM95" s="27"/>
      <c r="BN95" s="27"/>
      <c r="BO95" s="27"/>
      <c r="BP95" s="27"/>
      <c r="BQ95" s="27"/>
      <c r="BR95" s="27"/>
      <c r="BS95" s="27"/>
      <c r="BT95" s="27"/>
      <c r="BU95" s="27"/>
      <c r="BV95" s="27"/>
      <c r="BW95" s="27"/>
      <c r="BX95" s="27"/>
      <c r="BY95" s="27"/>
      <c r="BZ95" s="27"/>
      <c r="CA95" s="27"/>
      <c r="CB95" s="71"/>
    </row>
    <row r="96" spans="1:80">
      <c r="A96" s="27"/>
      <c r="B96" s="32"/>
      <c r="C96" s="31"/>
      <c r="D96" s="64"/>
      <c r="E96" s="64"/>
      <c r="F96" s="30"/>
      <c r="G96" s="30"/>
      <c r="H96" s="29" t="str">
        <f t="shared" ca="1" si="6"/>
        <v/>
      </c>
      <c r="I96" s="28"/>
      <c r="J96" s="28"/>
      <c r="K96" s="28"/>
      <c r="L96" s="28"/>
      <c r="M96" s="28"/>
      <c r="N96" s="28"/>
      <c r="O96" s="28"/>
      <c r="P96" s="28"/>
      <c r="Q96" s="28"/>
      <c r="R96" s="28"/>
      <c r="S96" s="28"/>
      <c r="T96" s="28"/>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71"/>
    </row>
    <row r="97" spans="1:80">
      <c r="A97" s="27"/>
      <c r="B97" s="32"/>
      <c r="C97" s="31"/>
      <c r="D97" s="64"/>
      <c r="E97" s="64"/>
      <c r="F97" s="30"/>
      <c r="G97" s="30"/>
      <c r="H97" s="29" t="str">
        <f t="shared" ca="1" si="6"/>
        <v/>
      </c>
      <c r="I97" s="28"/>
      <c r="J97" s="28"/>
      <c r="K97" s="28"/>
      <c r="L97" s="28"/>
      <c r="M97" s="28"/>
      <c r="N97" s="28"/>
      <c r="O97" s="28"/>
      <c r="P97" s="28"/>
      <c r="Q97" s="28"/>
      <c r="R97" s="28"/>
      <c r="S97" s="28"/>
      <c r="T97" s="28"/>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27"/>
      <c r="BD97" s="27"/>
      <c r="BE97" s="27"/>
      <c r="BF97" s="27"/>
      <c r="BG97" s="27"/>
      <c r="BH97" s="27"/>
      <c r="BI97" s="27"/>
      <c r="BJ97" s="27"/>
      <c r="BK97" s="27"/>
      <c r="BL97" s="27"/>
      <c r="BM97" s="27"/>
      <c r="BN97" s="27"/>
      <c r="BO97" s="27"/>
      <c r="BP97" s="27"/>
      <c r="BQ97" s="27"/>
      <c r="BR97" s="27"/>
      <c r="BS97" s="27"/>
      <c r="BT97" s="27"/>
      <c r="BU97" s="27"/>
      <c r="BV97" s="27"/>
      <c r="BW97" s="27"/>
      <c r="BX97" s="27"/>
      <c r="BY97" s="27"/>
      <c r="BZ97" s="27"/>
      <c r="CA97" s="27"/>
      <c r="CB97" s="71"/>
    </row>
    <row r="98" spans="1:80">
      <c r="A98" s="27"/>
      <c r="B98" s="32"/>
      <c r="C98" s="31"/>
      <c r="D98" s="64"/>
      <c r="E98" s="64"/>
      <c r="F98" s="30"/>
      <c r="G98" s="30"/>
      <c r="H98" s="29" t="str">
        <f t="shared" ca="1" si="6"/>
        <v/>
      </c>
      <c r="I98" s="28"/>
      <c r="J98" s="28"/>
      <c r="K98" s="28"/>
      <c r="L98" s="28"/>
      <c r="M98" s="28"/>
      <c r="N98" s="28"/>
      <c r="O98" s="28"/>
      <c r="P98" s="28"/>
      <c r="Q98" s="28"/>
      <c r="R98" s="28"/>
      <c r="S98" s="28"/>
      <c r="T98" s="28"/>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7"/>
      <c r="AY98" s="27"/>
      <c r="AZ98" s="27"/>
      <c r="BA98" s="27"/>
      <c r="BB98" s="27"/>
      <c r="BC98" s="27"/>
      <c r="BD98" s="27"/>
      <c r="BE98" s="27"/>
      <c r="BF98" s="27"/>
      <c r="BG98" s="27"/>
      <c r="BH98" s="27"/>
      <c r="BI98" s="27"/>
      <c r="BJ98" s="27"/>
      <c r="BK98" s="27"/>
      <c r="BL98" s="27"/>
      <c r="BM98" s="27"/>
      <c r="BN98" s="27"/>
      <c r="BO98" s="27"/>
      <c r="BP98" s="27"/>
      <c r="BQ98" s="27"/>
      <c r="BR98" s="27"/>
      <c r="BS98" s="27"/>
      <c r="BT98" s="27"/>
      <c r="BU98" s="27"/>
      <c r="BV98" s="27"/>
      <c r="BW98" s="27"/>
      <c r="BX98" s="27"/>
      <c r="BY98" s="27"/>
      <c r="BZ98" s="27"/>
      <c r="CA98" s="27"/>
      <c r="CB98" s="71"/>
    </row>
    <row r="99" spans="1:80">
      <c r="A99" s="27"/>
      <c r="B99" s="32"/>
      <c r="C99" s="31"/>
      <c r="D99" s="64"/>
      <c r="E99" s="64"/>
      <c r="F99" s="30"/>
      <c r="G99" s="30"/>
      <c r="H99" s="29" t="str">
        <f t="shared" ca="1" si="6"/>
        <v/>
      </c>
      <c r="I99" s="28"/>
      <c r="J99" s="28"/>
      <c r="K99" s="28"/>
      <c r="L99" s="28"/>
      <c r="M99" s="28"/>
      <c r="N99" s="28"/>
      <c r="O99" s="28"/>
      <c r="P99" s="28"/>
      <c r="Q99" s="28"/>
      <c r="R99" s="28"/>
      <c r="S99" s="28"/>
      <c r="T99" s="28"/>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c r="AV99" s="27"/>
      <c r="AW99" s="27"/>
      <c r="AX99" s="27"/>
      <c r="AY99" s="27"/>
      <c r="AZ99" s="27"/>
      <c r="BA99" s="27"/>
      <c r="BB99" s="27"/>
      <c r="BC99" s="27"/>
      <c r="BD99" s="27"/>
      <c r="BE99" s="27"/>
      <c r="BF99" s="27"/>
      <c r="BG99" s="27"/>
      <c r="BH99" s="27"/>
      <c r="BI99" s="27"/>
      <c r="BJ99" s="27"/>
      <c r="BK99" s="27"/>
      <c r="BL99" s="27"/>
      <c r="BM99" s="27"/>
      <c r="BN99" s="27"/>
      <c r="BO99" s="27"/>
      <c r="BP99" s="27"/>
      <c r="BQ99" s="27"/>
      <c r="BR99" s="27"/>
      <c r="BS99" s="27"/>
      <c r="BT99" s="27"/>
      <c r="BU99" s="27"/>
      <c r="BV99" s="27"/>
      <c r="BW99" s="27"/>
      <c r="BX99" s="27"/>
      <c r="BY99" s="27"/>
      <c r="BZ99" s="27"/>
      <c r="CA99" s="27"/>
      <c r="CB99" s="71"/>
    </row>
    <row r="100" spans="1:80">
      <c r="A100" s="27"/>
      <c r="B100" s="32"/>
      <c r="C100" s="31"/>
      <c r="D100" s="64"/>
      <c r="E100" s="64"/>
      <c r="F100" s="30"/>
      <c r="G100" s="30"/>
      <c r="H100" s="29" t="str">
        <f t="shared" ca="1" si="6"/>
        <v/>
      </c>
      <c r="I100" s="28"/>
      <c r="J100" s="28"/>
      <c r="K100" s="28"/>
      <c r="L100" s="28"/>
      <c r="M100" s="28"/>
      <c r="N100" s="28"/>
      <c r="O100" s="28"/>
      <c r="P100" s="28"/>
      <c r="Q100" s="28"/>
      <c r="R100" s="28"/>
      <c r="S100" s="28"/>
      <c r="T100" s="28"/>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71"/>
    </row>
    <row r="101" spans="1:80">
      <c r="A101" s="27"/>
      <c r="B101" s="32"/>
      <c r="C101" s="31"/>
      <c r="D101" s="64"/>
      <c r="E101" s="64"/>
      <c r="F101" s="30"/>
      <c r="G101" s="30"/>
      <c r="H101" s="29" t="str">
        <f t="shared" ca="1" si="6"/>
        <v/>
      </c>
      <c r="I101" s="28"/>
      <c r="J101" s="28"/>
      <c r="K101" s="28"/>
      <c r="L101" s="28"/>
      <c r="M101" s="28"/>
      <c r="N101" s="28"/>
      <c r="O101" s="28"/>
      <c r="P101" s="28"/>
      <c r="Q101" s="28"/>
      <c r="R101" s="28"/>
      <c r="S101" s="28"/>
      <c r="T101" s="28"/>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c r="BM101" s="27"/>
      <c r="BN101" s="27"/>
      <c r="BO101" s="27"/>
      <c r="BP101" s="27"/>
      <c r="BQ101" s="27"/>
      <c r="BR101" s="27"/>
      <c r="BS101" s="27"/>
      <c r="BT101" s="27"/>
      <c r="BU101" s="27"/>
      <c r="BV101" s="27"/>
      <c r="BW101" s="27"/>
      <c r="BX101" s="27"/>
      <c r="BY101" s="27"/>
      <c r="BZ101" s="27"/>
      <c r="CA101" s="27"/>
      <c r="CB101" s="71"/>
    </row>
    <row r="102" spans="1:80">
      <c r="A102" s="27"/>
      <c r="B102" s="32"/>
      <c r="C102" s="31"/>
      <c r="D102" s="64"/>
      <c r="E102" s="64"/>
      <c r="F102" s="30"/>
      <c r="G102" s="30"/>
      <c r="H102" s="29" t="str">
        <f t="shared" ca="1" si="6"/>
        <v/>
      </c>
      <c r="I102" s="28"/>
      <c r="J102" s="28"/>
      <c r="K102" s="28"/>
      <c r="L102" s="28"/>
      <c r="M102" s="28"/>
      <c r="N102" s="28"/>
      <c r="O102" s="28"/>
      <c r="P102" s="28"/>
      <c r="Q102" s="28"/>
      <c r="R102" s="28"/>
      <c r="S102" s="28"/>
      <c r="T102" s="28"/>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c r="BM102" s="27"/>
      <c r="BN102" s="27"/>
      <c r="BO102" s="27"/>
      <c r="BP102" s="27"/>
      <c r="BQ102" s="27"/>
      <c r="BR102" s="27"/>
      <c r="BS102" s="27"/>
      <c r="BT102" s="27"/>
      <c r="BU102" s="27"/>
      <c r="BV102" s="27"/>
      <c r="BW102" s="27"/>
      <c r="BX102" s="27"/>
      <c r="BY102" s="27"/>
      <c r="BZ102" s="27"/>
      <c r="CA102" s="27"/>
      <c r="CB102" s="71"/>
    </row>
    <row r="103" spans="1:80">
      <c r="A103" s="27"/>
      <c r="B103" s="32"/>
      <c r="C103" s="31"/>
      <c r="D103" s="64"/>
      <c r="E103" s="64"/>
      <c r="F103" s="30"/>
      <c r="G103" s="30"/>
      <c r="H103" s="29" t="str">
        <f t="shared" ca="1" si="6"/>
        <v/>
      </c>
      <c r="I103" s="28"/>
      <c r="J103" s="28"/>
      <c r="K103" s="28"/>
      <c r="L103" s="28"/>
      <c r="M103" s="28"/>
      <c r="N103" s="28"/>
      <c r="O103" s="28"/>
      <c r="P103" s="28"/>
      <c r="Q103" s="28"/>
      <c r="R103" s="28"/>
      <c r="S103" s="28"/>
      <c r="T103" s="28"/>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c r="BM103" s="27"/>
      <c r="BN103" s="27"/>
      <c r="BO103" s="27"/>
      <c r="BP103" s="27"/>
      <c r="BQ103" s="27"/>
      <c r="BR103" s="27"/>
      <c r="BS103" s="27"/>
      <c r="BT103" s="27"/>
      <c r="BU103" s="27"/>
      <c r="BV103" s="27"/>
      <c r="BW103" s="27"/>
      <c r="BX103" s="27"/>
      <c r="BY103" s="27"/>
      <c r="BZ103" s="27"/>
      <c r="CA103" s="27"/>
      <c r="CB103" s="71"/>
    </row>
    <row r="104" spans="1:80">
      <c r="A104" s="27"/>
      <c r="B104" s="32"/>
      <c r="C104" s="31"/>
      <c r="D104" s="64"/>
      <c r="E104" s="64"/>
      <c r="F104" s="30"/>
      <c r="G104" s="30"/>
      <c r="H104" s="29" t="str">
        <f t="shared" ca="1" si="6"/>
        <v/>
      </c>
      <c r="I104" s="28"/>
      <c r="J104" s="28"/>
      <c r="K104" s="28"/>
      <c r="L104" s="28"/>
      <c r="M104" s="28"/>
      <c r="N104" s="28"/>
      <c r="O104" s="28"/>
      <c r="P104" s="28"/>
      <c r="Q104" s="28"/>
      <c r="R104" s="28"/>
      <c r="S104" s="28"/>
      <c r="T104" s="28"/>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c r="BH104" s="27"/>
      <c r="BI104" s="27"/>
      <c r="BJ104" s="27"/>
      <c r="BK104" s="27"/>
      <c r="BL104" s="27"/>
      <c r="BM104" s="27"/>
      <c r="BN104" s="27"/>
      <c r="BO104" s="27"/>
      <c r="BP104" s="27"/>
      <c r="BQ104" s="27"/>
      <c r="BR104" s="27"/>
      <c r="BS104" s="27"/>
      <c r="BT104" s="27"/>
      <c r="BU104" s="27"/>
      <c r="BV104" s="27"/>
      <c r="BW104" s="27"/>
      <c r="BX104" s="27"/>
      <c r="BY104" s="27"/>
      <c r="BZ104" s="27"/>
      <c r="CA104" s="27"/>
      <c r="CB104" s="71"/>
    </row>
    <row r="105" spans="1:80">
      <c r="A105" s="27"/>
      <c r="B105" s="32"/>
      <c r="C105" s="31"/>
      <c r="D105" s="64"/>
      <c r="E105" s="64"/>
      <c r="F105" s="30"/>
      <c r="G105" s="30"/>
      <c r="H105" s="29" t="str">
        <f t="shared" ca="1" si="6"/>
        <v/>
      </c>
      <c r="I105" s="28"/>
      <c r="J105" s="28"/>
      <c r="K105" s="28"/>
      <c r="L105" s="28"/>
      <c r="M105" s="28"/>
      <c r="N105" s="28"/>
      <c r="O105" s="28"/>
      <c r="P105" s="28"/>
      <c r="Q105" s="28"/>
      <c r="R105" s="28"/>
      <c r="S105" s="28"/>
      <c r="T105" s="28"/>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c r="BH105" s="27"/>
      <c r="BI105" s="27"/>
      <c r="BJ105" s="27"/>
      <c r="BK105" s="27"/>
      <c r="BL105" s="27"/>
      <c r="BM105" s="27"/>
      <c r="BN105" s="27"/>
      <c r="BO105" s="27"/>
      <c r="BP105" s="27"/>
      <c r="BQ105" s="27"/>
      <c r="BR105" s="27"/>
      <c r="BS105" s="27"/>
      <c r="BT105" s="27"/>
      <c r="BU105" s="27"/>
      <c r="BV105" s="27"/>
      <c r="BW105" s="27"/>
      <c r="BX105" s="27"/>
      <c r="BY105" s="27"/>
      <c r="BZ105" s="27"/>
      <c r="CA105" s="27"/>
      <c r="CB105" s="71"/>
    </row>
    <row r="106" spans="1:80">
      <c r="A106" s="27"/>
      <c r="B106" s="32"/>
      <c r="C106" s="31"/>
      <c r="D106" s="64"/>
      <c r="E106" s="64"/>
      <c r="F106" s="30"/>
      <c r="G106" s="30"/>
      <c r="H106" s="29" t="str">
        <f t="shared" ref="H106:H118" ca="1" si="7">IF(OR(ISBLANK(start_date),ISBLANK(end_date)),"",1+ROUND(((EOMONTH(end_date,0)-EOMONTH(start_date,0))/30),0))</f>
        <v/>
      </c>
      <c r="I106" s="28"/>
      <c r="J106" s="28"/>
      <c r="K106" s="28"/>
      <c r="L106" s="28"/>
      <c r="M106" s="28"/>
      <c r="N106" s="28"/>
      <c r="O106" s="28"/>
      <c r="P106" s="28"/>
      <c r="Q106" s="28"/>
      <c r="R106" s="28"/>
      <c r="S106" s="28"/>
      <c r="T106" s="28"/>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c r="BH106" s="27"/>
      <c r="BI106" s="27"/>
      <c r="BJ106" s="27"/>
      <c r="BK106" s="27"/>
      <c r="BL106" s="27"/>
      <c r="BM106" s="27"/>
      <c r="BN106" s="27"/>
      <c r="BO106" s="27"/>
      <c r="BP106" s="27"/>
      <c r="BQ106" s="27"/>
      <c r="BR106" s="27"/>
      <c r="BS106" s="27"/>
      <c r="BT106" s="27"/>
      <c r="BU106" s="27"/>
      <c r="BV106" s="27"/>
      <c r="BW106" s="27"/>
      <c r="BX106" s="27"/>
      <c r="BY106" s="27"/>
      <c r="BZ106" s="27"/>
      <c r="CA106" s="27"/>
      <c r="CB106" s="71"/>
    </row>
    <row r="107" spans="1:80">
      <c r="A107" s="27"/>
      <c r="B107" s="32"/>
      <c r="C107" s="31"/>
      <c r="D107" s="64"/>
      <c r="E107" s="64"/>
      <c r="F107" s="30"/>
      <c r="G107" s="30"/>
      <c r="H107" s="29" t="str">
        <f t="shared" ca="1" si="7"/>
        <v/>
      </c>
      <c r="I107" s="28"/>
      <c r="J107" s="28"/>
      <c r="K107" s="28"/>
      <c r="L107" s="28"/>
      <c r="M107" s="28"/>
      <c r="N107" s="28"/>
      <c r="O107" s="28"/>
      <c r="P107" s="28"/>
      <c r="Q107" s="28"/>
      <c r="R107" s="28"/>
      <c r="S107" s="28"/>
      <c r="T107" s="28"/>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c r="AV107" s="27"/>
      <c r="AW107" s="27"/>
      <c r="AX107" s="27"/>
      <c r="AY107" s="27"/>
      <c r="AZ107" s="27"/>
      <c r="BA107" s="27"/>
      <c r="BB107" s="27"/>
      <c r="BC107" s="27"/>
      <c r="BD107" s="27"/>
      <c r="BE107" s="27"/>
      <c r="BF107" s="27"/>
      <c r="BG107" s="27"/>
      <c r="BH107" s="27"/>
      <c r="BI107" s="27"/>
      <c r="BJ107" s="27"/>
      <c r="BK107" s="27"/>
      <c r="BL107" s="27"/>
      <c r="BM107" s="27"/>
      <c r="BN107" s="27"/>
      <c r="BO107" s="27"/>
      <c r="BP107" s="27"/>
      <c r="BQ107" s="27"/>
      <c r="BR107" s="27"/>
      <c r="BS107" s="27"/>
      <c r="BT107" s="27"/>
      <c r="BU107" s="27"/>
      <c r="BV107" s="27"/>
      <c r="BW107" s="27"/>
      <c r="BX107" s="27"/>
      <c r="BY107" s="27"/>
      <c r="BZ107" s="27"/>
      <c r="CA107" s="27"/>
      <c r="CB107" s="71"/>
    </row>
    <row r="108" spans="1:80">
      <c r="A108" s="27"/>
      <c r="B108" s="32"/>
      <c r="C108" s="31"/>
      <c r="D108" s="64"/>
      <c r="E108" s="64"/>
      <c r="F108" s="30"/>
      <c r="G108" s="30"/>
      <c r="H108" s="29" t="str">
        <f t="shared" ca="1" si="7"/>
        <v/>
      </c>
      <c r="I108" s="28"/>
      <c r="J108" s="28"/>
      <c r="K108" s="28"/>
      <c r="L108" s="28"/>
      <c r="M108" s="28"/>
      <c r="N108" s="28"/>
      <c r="O108" s="28"/>
      <c r="P108" s="28"/>
      <c r="Q108" s="28"/>
      <c r="R108" s="28"/>
      <c r="S108" s="28"/>
      <c r="T108" s="28"/>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27"/>
      <c r="AU108" s="27"/>
      <c r="AV108" s="27"/>
      <c r="AW108" s="27"/>
      <c r="AX108" s="27"/>
      <c r="AY108" s="27"/>
      <c r="AZ108" s="27"/>
      <c r="BA108" s="27"/>
      <c r="BB108" s="27"/>
      <c r="BC108" s="27"/>
      <c r="BD108" s="27"/>
      <c r="BE108" s="27"/>
      <c r="BF108" s="27"/>
      <c r="BG108" s="27"/>
      <c r="BH108" s="27"/>
      <c r="BI108" s="27"/>
      <c r="BJ108" s="27"/>
      <c r="BK108" s="27"/>
      <c r="BL108" s="27"/>
      <c r="BM108" s="27"/>
      <c r="BN108" s="27"/>
      <c r="BO108" s="27"/>
      <c r="BP108" s="27"/>
      <c r="BQ108" s="27"/>
      <c r="BR108" s="27"/>
      <c r="BS108" s="27"/>
      <c r="BT108" s="27"/>
      <c r="BU108" s="27"/>
      <c r="BV108" s="27"/>
      <c r="BW108" s="27"/>
      <c r="BX108" s="27"/>
      <c r="BY108" s="27"/>
      <c r="BZ108" s="27"/>
      <c r="CA108" s="27"/>
      <c r="CB108" s="71"/>
    </row>
    <row r="109" spans="1:80">
      <c r="A109" s="27"/>
      <c r="B109" s="32"/>
      <c r="C109" s="31"/>
      <c r="D109" s="64"/>
      <c r="E109" s="64"/>
      <c r="F109" s="30"/>
      <c r="G109" s="30"/>
      <c r="H109" s="29" t="str">
        <f t="shared" ca="1" si="7"/>
        <v/>
      </c>
      <c r="I109" s="28"/>
      <c r="J109" s="28"/>
      <c r="K109" s="28"/>
      <c r="L109" s="28"/>
      <c r="M109" s="28"/>
      <c r="N109" s="28"/>
      <c r="O109" s="28"/>
      <c r="P109" s="28"/>
      <c r="Q109" s="28"/>
      <c r="R109" s="28"/>
      <c r="S109" s="28"/>
      <c r="T109" s="28"/>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c r="BM109" s="27"/>
      <c r="BN109" s="27"/>
      <c r="BO109" s="27"/>
      <c r="BP109" s="27"/>
      <c r="BQ109" s="27"/>
      <c r="BR109" s="27"/>
      <c r="BS109" s="27"/>
      <c r="BT109" s="27"/>
      <c r="BU109" s="27"/>
      <c r="BV109" s="27"/>
      <c r="BW109" s="27"/>
      <c r="BX109" s="27"/>
      <c r="BY109" s="27"/>
      <c r="BZ109" s="27"/>
      <c r="CA109" s="27"/>
      <c r="CB109" s="71"/>
    </row>
    <row r="110" spans="1:80">
      <c r="A110" s="27"/>
      <c r="B110" s="32"/>
      <c r="C110" s="31"/>
      <c r="D110" s="64"/>
      <c r="E110" s="64"/>
      <c r="F110" s="30"/>
      <c r="G110" s="30"/>
      <c r="H110" s="29" t="str">
        <f t="shared" ca="1" si="7"/>
        <v/>
      </c>
      <c r="I110" s="28"/>
      <c r="J110" s="28"/>
      <c r="K110" s="28"/>
      <c r="L110" s="28"/>
      <c r="M110" s="28"/>
      <c r="N110" s="28"/>
      <c r="O110" s="28"/>
      <c r="P110" s="28"/>
      <c r="Q110" s="28"/>
      <c r="R110" s="28"/>
      <c r="S110" s="28"/>
      <c r="T110" s="28"/>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c r="BH110" s="27"/>
      <c r="BI110" s="27"/>
      <c r="BJ110" s="27"/>
      <c r="BK110" s="27"/>
      <c r="BL110" s="27"/>
      <c r="BM110" s="27"/>
      <c r="BN110" s="27"/>
      <c r="BO110" s="27"/>
      <c r="BP110" s="27"/>
      <c r="BQ110" s="27"/>
      <c r="BR110" s="27"/>
      <c r="BS110" s="27"/>
      <c r="BT110" s="27"/>
      <c r="BU110" s="27"/>
      <c r="BV110" s="27"/>
      <c r="BW110" s="27"/>
      <c r="BX110" s="27"/>
      <c r="BY110" s="27"/>
      <c r="BZ110" s="27"/>
      <c r="CA110" s="27"/>
      <c r="CB110" s="71"/>
    </row>
    <row r="111" spans="1:80">
      <c r="A111" s="27"/>
      <c r="B111" s="32"/>
      <c r="C111" s="31"/>
      <c r="D111" s="64"/>
      <c r="E111" s="64"/>
      <c r="F111" s="30"/>
      <c r="G111" s="30"/>
      <c r="H111" s="29" t="str">
        <f t="shared" ca="1" si="7"/>
        <v/>
      </c>
      <c r="I111" s="28"/>
      <c r="J111" s="28"/>
      <c r="K111" s="28"/>
      <c r="L111" s="28"/>
      <c r="M111" s="28"/>
      <c r="N111" s="28"/>
      <c r="O111" s="28"/>
      <c r="P111" s="28"/>
      <c r="Q111" s="28"/>
      <c r="R111" s="28"/>
      <c r="S111" s="28"/>
      <c r="T111" s="28"/>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c r="AV111" s="27"/>
      <c r="AW111" s="27"/>
      <c r="AX111" s="27"/>
      <c r="AY111" s="27"/>
      <c r="AZ111" s="27"/>
      <c r="BA111" s="27"/>
      <c r="BB111" s="27"/>
      <c r="BC111" s="27"/>
      <c r="BD111" s="27"/>
      <c r="BE111" s="27"/>
      <c r="BF111" s="27"/>
      <c r="BG111" s="27"/>
      <c r="BH111" s="27"/>
      <c r="BI111" s="27"/>
      <c r="BJ111" s="27"/>
      <c r="BK111" s="27"/>
      <c r="BL111" s="27"/>
      <c r="BM111" s="27"/>
      <c r="BN111" s="27"/>
      <c r="BO111" s="27"/>
      <c r="BP111" s="27"/>
      <c r="BQ111" s="27"/>
      <c r="BR111" s="27"/>
      <c r="BS111" s="27"/>
      <c r="BT111" s="27"/>
      <c r="BU111" s="27"/>
      <c r="BV111" s="27"/>
      <c r="BW111" s="27"/>
      <c r="BX111" s="27"/>
      <c r="BY111" s="27"/>
      <c r="BZ111" s="27"/>
      <c r="CA111" s="27"/>
      <c r="CB111" s="71"/>
    </row>
    <row r="112" spans="1:80">
      <c r="A112" s="27"/>
      <c r="B112" s="32"/>
      <c r="C112" s="31"/>
      <c r="D112" s="64"/>
      <c r="E112" s="64"/>
      <c r="F112" s="30"/>
      <c r="G112" s="30"/>
      <c r="H112" s="29" t="str">
        <f t="shared" ca="1" si="7"/>
        <v/>
      </c>
      <c r="I112" s="28"/>
      <c r="J112" s="28"/>
      <c r="K112" s="28"/>
      <c r="L112" s="28"/>
      <c r="M112" s="28"/>
      <c r="N112" s="28"/>
      <c r="O112" s="28"/>
      <c r="P112" s="28"/>
      <c r="Q112" s="28"/>
      <c r="R112" s="28"/>
      <c r="S112" s="28"/>
      <c r="T112" s="28"/>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c r="BO112" s="27"/>
      <c r="BP112" s="27"/>
      <c r="BQ112" s="27"/>
      <c r="BR112" s="27"/>
      <c r="BS112" s="27"/>
      <c r="BT112" s="27"/>
      <c r="BU112" s="27"/>
      <c r="BV112" s="27"/>
      <c r="BW112" s="27"/>
      <c r="BX112" s="27"/>
      <c r="BY112" s="27"/>
      <c r="BZ112" s="27"/>
      <c r="CA112" s="27"/>
      <c r="CB112" s="71"/>
    </row>
    <row r="113" spans="1:80">
      <c r="A113" s="27"/>
      <c r="B113" s="32"/>
      <c r="C113" s="31"/>
      <c r="D113" s="64"/>
      <c r="E113" s="64"/>
      <c r="F113" s="30"/>
      <c r="G113" s="30"/>
      <c r="H113" s="29" t="str">
        <f t="shared" ca="1" si="7"/>
        <v/>
      </c>
      <c r="I113" s="28"/>
      <c r="J113" s="28"/>
      <c r="K113" s="28"/>
      <c r="L113" s="28"/>
      <c r="M113" s="28"/>
      <c r="N113" s="28"/>
      <c r="O113" s="28"/>
      <c r="P113" s="28"/>
      <c r="Q113" s="28"/>
      <c r="R113" s="28"/>
      <c r="S113" s="28"/>
      <c r="T113" s="28"/>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c r="BO113" s="27"/>
      <c r="BP113" s="27"/>
      <c r="BQ113" s="27"/>
      <c r="BR113" s="27"/>
      <c r="BS113" s="27"/>
      <c r="BT113" s="27"/>
      <c r="BU113" s="27"/>
      <c r="BV113" s="27"/>
      <c r="BW113" s="27"/>
      <c r="BX113" s="27"/>
      <c r="BY113" s="27"/>
      <c r="BZ113" s="27"/>
      <c r="CA113" s="27"/>
      <c r="CB113" s="71"/>
    </row>
    <row r="114" spans="1:80">
      <c r="A114" s="27"/>
      <c r="B114" s="32"/>
      <c r="C114" s="31"/>
      <c r="D114" s="64"/>
      <c r="E114" s="64"/>
      <c r="F114" s="30"/>
      <c r="G114" s="30"/>
      <c r="H114" s="29" t="str">
        <f t="shared" ca="1" si="7"/>
        <v/>
      </c>
      <c r="I114" s="28"/>
      <c r="J114" s="28"/>
      <c r="K114" s="28"/>
      <c r="L114" s="28"/>
      <c r="M114" s="28"/>
      <c r="N114" s="28"/>
      <c r="O114" s="28"/>
      <c r="P114" s="28"/>
      <c r="Q114" s="28"/>
      <c r="R114" s="28"/>
      <c r="S114" s="28"/>
      <c r="T114" s="28"/>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c r="AV114" s="27"/>
      <c r="AW114" s="27"/>
      <c r="AX114" s="27"/>
      <c r="AY114" s="27"/>
      <c r="AZ114" s="27"/>
      <c r="BA114" s="27"/>
      <c r="BB114" s="27"/>
      <c r="BC114" s="27"/>
      <c r="BD114" s="27"/>
      <c r="BE114" s="27"/>
      <c r="BF114" s="27"/>
      <c r="BG114" s="27"/>
      <c r="BH114" s="27"/>
      <c r="BI114" s="27"/>
      <c r="BJ114" s="27"/>
      <c r="BK114" s="27"/>
      <c r="BL114" s="27"/>
      <c r="BM114" s="27"/>
      <c r="BN114" s="27"/>
      <c r="BO114" s="27"/>
      <c r="BP114" s="27"/>
      <c r="BQ114" s="27"/>
      <c r="BR114" s="27"/>
      <c r="BS114" s="27"/>
      <c r="BT114" s="27"/>
      <c r="BU114" s="27"/>
      <c r="BV114" s="27"/>
      <c r="BW114" s="27"/>
      <c r="BX114" s="27"/>
      <c r="BY114" s="27"/>
      <c r="BZ114" s="27"/>
      <c r="CA114" s="27"/>
      <c r="CB114" s="71"/>
    </row>
    <row r="115" spans="1:80">
      <c r="A115" s="27"/>
      <c r="B115" s="32"/>
      <c r="C115" s="31"/>
      <c r="D115" s="64"/>
      <c r="E115" s="64"/>
      <c r="F115" s="30"/>
      <c r="G115" s="30"/>
      <c r="H115" s="29" t="str">
        <f t="shared" ca="1" si="7"/>
        <v/>
      </c>
      <c r="I115" s="28"/>
      <c r="J115" s="28"/>
      <c r="K115" s="28"/>
      <c r="L115" s="28"/>
      <c r="M115" s="28"/>
      <c r="N115" s="28"/>
      <c r="O115" s="28"/>
      <c r="P115" s="28"/>
      <c r="Q115" s="28"/>
      <c r="R115" s="28"/>
      <c r="S115" s="28"/>
      <c r="T115" s="28"/>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c r="BV115" s="27"/>
      <c r="BW115" s="27"/>
      <c r="BX115" s="27"/>
      <c r="BY115" s="27"/>
      <c r="BZ115" s="27"/>
      <c r="CA115" s="27"/>
      <c r="CB115" s="71"/>
    </row>
    <row r="116" spans="1:80">
      <c r="A116" s="27"/>
      <c r="B116" s="32"/>
      <c r="C116" s="31"/>
      <c r="D116" s="64"/>
      <c r="E116" s="64"/>
      <c r="F116" s="30"/>
      <c r="G116" s="30"/>
      <c r="H116" s="29" t="str">
        <f t="shared" ca="1" si="7"/>
        <v/>
      </c>
      <c r="I116" s="28"/>
      <c r="J116" s="28"/>
      <c r="K116" s="28"/>
      <c r="L116" s="28"/>
      <c r="M116" s="28"/>
      <c r="N116" s="28"/>
      <c r="O116" s="28"/>
      <c r="P116" s="28"/>
      <c r="Q116" s="28"/>
      <c r="R116" s="28"/>
      <c r="S116" s="28"/>
      <c r="T116" s="28"/>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c r="BO116" s="27"/>
      <c r="BP116" s="27"/>
      <c r="BQ116" s="27"/>
      <c r="BR116" s="27"/>
      <c r="BS116" s="27"/>
      <c r="BT116" s="27"/>
      <c r="BU116" s="27"/>
      <c r="BV116" s="27"/>
      <c r="BW116" s="27"/>
      <c r="BX116" s="27"/>
      <c r="BY116" s="27"/>
      <c r="BZ116" s="27"/>
      <c r="CA116" s="27"/>
      <c r="CB116" s="71"/>
    </row>
    <row r="117" spans="1:80">
      <c r="A117" s="27"/>
      <c r="B117" s="32"/>
      <c r="C117" s="31"/>
      <c r="D117" s="64"/>
      <c r="E117" s="64"/>
      <c r="F117" s="30"/>
      <c r="G117" s="30"/>
      <c r="H117" s="29" t="str">
        <f t="shared" ca="1" si="7"/>
        <v/>
      </c>
      <c r="I117" s="28"/>
      <c r="J117" s="28"/>
      <c r="K117" s="28"/>
      <c r="L117" s="28"/>
      <c r="M117" s="28"/>
      <c r="N117" s="28"/>
      <c r="O117" s="28"/>
      <c r="P117" s="28"/>
      <c r="Q117" s="28"/>
      <c r="R117" s="28"/>
      <c r="S117" s="28"/>
      <c r="T117" s="28"/>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c r="AS117" s="27"/>
      <c r="AT117" s="27"/>
      <c r="AU117" s="27"/>
      <c r="AV117" s="27"/>
      <c r="AW117" s="27"/>
      <c r="AX117" s="27"/>
      <c r="AY117" s="27"/>
      <c r="AZ117" s="27"/>
      <c r="BA117" s="27"/>
      <c r="BB117" s="27"/>
      <c r="BC117" s="27"/>
      <c r="BD117" s="27"/>
      <c r="BE117" s="27"/>
      <c r="BF117" s="27"/>
      <c r="BG117" s="27"/>
      <c r="BH117" s="27"/>
      <c r="BI117" s="27"/>
      <c r="BJ117" s="27"/>
      <c r="BK117" s="27"/>
      <c r="BL117" s="27"/>
      <c r="BM117" s="27"/>
      <c r="BN117" s="27"/>
      <c r="BO117" s="27"/>
      <c r="BP117" s="27"/>
      <c r="BQ117" s="27"/>
      <c r="BR117" s="27"/>
      <c r="BS117" s="27"/>
      <c r="BT117" s="27"/>
      <c r="BU117" s="27"/>
      <c r="BV117" s="27"/>
      <c r="BW117" s="27"/>
      <c r="BX117" s="27"/>
      <c r="BY117" s="27"/>
      <c r="BZ117" s="27"/>
      <c r="CA117" s="27"/>
      <c r="CB117" s="71"/>
    </row>
    <row r="118" spans="1:80">
      <c r="A118" s="27"/>
      <c r="B118" s="32"/>
      <c r="C118" s="31"/>
      <c r="D118" s="64"/>
      <c r="E118" s="64"/>
      <c r="F118" s="30"/>
      <c r="G118" s="30"/>
      <c r="H118" s="29" t="str">
        <f t="shared" ca="1" si="7"/>
        <v/>
      </c>
      <c r="I118" s="28"/>
      <c r="J118" s="28"/>
      <c r="K118" s="28"/>
      <c r="L118" s="28"/>
      <c r="M118" s="28"/>
      <c r="N118" s="28"/>
      <c r="O118" s="28"/>
      <c r="P118" s="28"/>
      <c r="Q118" s="28"/>
      <c r="R118" s="28"/>
      <c r="S118" s="28"/>
      <c r="T118" s="28"/>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c r="AT118" s="27"/>
      <c r="AU118" s="27"/>
      <c r="AV118" s="27"/>
      <c r="AW118" s="27"/>
      <c r="AX118" s="27"/>
      <c r="AY118" s="27"/>
      <c r="AZ118" s="27"/>
      <c r="BA118" s="27"/>
      <c r="BB118" s="27"/>
      <c r="BC118" s="27"/>
      <c r="BD118" s="27"/>
      <c r="BE118" s="27"/>
      <c r="BF118" s="27"/>
      <c r="BG118" s="27"/>
      <c r="BH118" s="27"/>
      <c r="BI118" s="27"/>
      <c r="BJ118" s="27"/>
      <c r="BK118" s="27"/>
      <c r="BL118" s="27"/>
      <c r="BM118" s="27"/>
      <c r="BN118" s="27"/>
      <c r="BO118" s="27"/>
      <c r="BP118" s="27"/>
      <c r="BQ118" s="27"/>
      <c r="BR118" s="27"/>
      <c r="BS118" s="27"/>
      <c r="BT118" s="27"/>
      <c r="BU118" s="27"/>
      <c r="BV118" s="27"/>
      <c r="BW118" s="27"/>
      <c r="BX118" s="27"/>
      <c r="BY118" s="27"/>
      <c r="BZ118" s="27"/>
      <c r="CA118" s="27"/>
      <c r="CB118" s="71"/>
    </row>
    <row r="119" spans="1:80">
      <c r="CB119" s="72"/>
    </row>
    <row r="120" spans="1:80">
      <c r="CB120" s="72"/>
    </row>
    <row r="121" spans="1:80">
      <c r="CB121" s="72"/>
    </row>
    <row r="122" spans="1:80">
      <c r="CB122" s="72"/>
    </row>
    <row r="123" spans="1:80">
      <c r="CB123" s="72"/>
    </row>
    <row r="124" spans="1:80">
      <c r="CB124" s="72"/>
    </row>
    <row r="125" spans="1:80">
      <c r="CB125" s="72"/>
    </row>
    <row r="126" spans="1:80">
      <c r="CB126" s="72"/>
    </row>
    <row r="127" spans="1:80">
      <c r="CB127" s="72"/>
    </row>
    <row r="128" spans="1:80">
      <c r="CB128" s="72"/>
    </row>
    <row r="129" spans="80:80">
      <c r="CB129" s="72"/>
    </row>
    <row r="130" spans="80:80">
      <c r="CB130" s="72"/>
    </row>
    <row r="131" spans="80:80">
      <c r="CB131" s="72"/>
    </row>
    <row r="132" spans="80:80">
      <c r="CB132" s="72"/>
    </row>
    <row r="133" spans="80:80">
      <c r="CB133" s="72"/>
    </row>
    <row r="134" spans="80:80">
      <c r="CB134" s="72"/>
    </row>
    <row r="135" spans="80:80">
      <c r="CB135" s="72"/>
    </row>
    <row r="136" spans="80:80">
      <c r="CB136" s="72"/>
    </row>
    <row r="137" spans="80:80">
      <c r="CB137" s="72"/>
    </row>
    <row r="138" spans="80:80">
      <c r="CB138" s="72"/>
    </row>
    <row r="139" spans="80:80">
      <c r="CB139" s="72"/>
    </row>
    <row r="140" spans="80:80">
      <c r="CB140" s="72"/>
    </row>
    <row r="141" spans="80:80">
      <c r="CB141" s="72"/>
    </row>
    <row r="142" spans="80:80">
      <c r="CB142" s="72"/>
    </row>
    <row r="143" spans="80:80">
      <c r="CB143" s="72"/>
    </row>
    <row r="144" spans="80:80">
      <c r="CB144" s="72"/>
    </row>
    <row r="145" spans="80:80">
      <c r="CB145" s="72"/>
    </row>
    <row r="146" spans="80:80">
      <c r="CB146" s="72"/>
    </row>
    <row r="147" spans="80:80">
      <c r="CB147" s="72"/>
    </row>
    <row r="148" spans="80:80">
      <c r="CB148" s="72"/>
    </row>
    <row r="149" spans="80:80">
      <c r="CB149" s="72"/>
    </row>
    <row r="150" spans="80:80">
      <c r="CB150" s="72"/>
    </row>
    <row r="151" spans="80:80">
      <c r="CB151" s="72"/>
    </row>
    <row r="152" spans="80:80">
      <c r="CB152" s="72"/>
    </row>
    <row r="153" spans="80:80">
      <c r="CB153" s="72"/>
    </row>
    <row r="154" spans="80:80">
      <c r="CB154" s="72"/>
    </row>
    <row r="155" spans="80:80">
      <c r="CB155" s="72"/>
    </row>
    <row r="156" spans="80:80">
      <c r="CB156" s="72"/>
    </row>
    <row r="157" spans="80:80">
      <c r="CB157" s="72"/>
    </row>
    <row r="158" spans="80:80">
      <c r="CB158" s="72"/>
    </row>
    <row r="159" spans="80:80">
      <c r="CB159" s="72"/>
    </row>
    <row r="160" spans="80:80">
      <c r="CB160" s="72"/>
    </row>
    <row r="161" spans="80:80">
      <c r="CB161" s="72"/>
    </row>
    <row r="162" spans="80:80">
      <c r="CB162" s="72"/>
    </row>
    <row r="163" spans="80:80">
      <c r="CB163" s="72"/>
    </row>
    <row r="164" spans="80:80">
      <c r="CB164" s="72"/>
    </row>
    <row r="165" spans="80:80">
      <c r="CB165" s="72"/>
    </row>
    <row r="166" spans="80:80">
      <c r="CB166" s="72"/>
    </row>
    <row r="167" spans="80:80">
      <c r="CB167" s="72"/>
    </row>
    <row r="168" spans="80:80">
      <c r="CB168" s="72"/>
    </row>
  </sheetData>
  <autoFilter ref="B9:H118" xr:uid="{291AECA1-AFB8-4D2B-877A-BC5A19E97D25}">
    <sortState xmlns:xlrd2="http://schemas.microsoft.com/office/spreadsheetml/2017/richdata2" ref="B10:H118">
      <sortCondition ref="B9"/>
    </sortState>
  </autoFilter>
  <mergeCells count="9">
    <mergeCell ref="F5:G5"/>
    <mergeCell ref="H5:J5"/>
    <mergeCell ref="AS7:BD7"/>
    <mergeCell ref="BE7:BP7"/>
    <mergeCell ref="BQ7:CB7"/>
    <mergeCell ref="AG7:AR7"/>
    <mergeCell ref="I7:T7"/>
    <mergeCell ref="U7:AF7"/>
    <mergeCell ref="X5:AB5"/>
  </mergeCells>
  <phoneticPr fontId="3" type="noConversion"/>
  <conditionalFormatting sqref="C10:E118">
    <cfRule type="expression" dxfId="15" priority="19">
      <formula>OR(_xludf.type="T")</formula>
    </cfRule>
    <cfRule type="expression" dxfId="14" priority="20">
      <formula>OR(_xludf.type="P")</formula>
    </cfRule>
  </conditionalFormatting>
  <conditionalFormatting sqref="D10:D46">
    <cfRule type="expression" dxfId="13" priority="4">
      <formula>D10&gt;=1.5</formula>
    </cfRule>
    <cfRule type="expression" dxfId="12" priority="6">
      <formula>AND(D10&gt;0,D10&lt;1)</formula>
    </cfRule>
    <cfRule type="expression" dxfId="11" priority="7">
      <formula>AND(D10&gt;=1,D10&lt;1.5)</formula>
    </cfRule>
    <cfRule type="expression" dxfId="10" priority="8">
      <formula>D10=0</formula>
    </cfRule>
  </conditionalFormatting>
  <conditionalFormatting sqref="E10:E46">
    <cfRule type="expression" dxfId="9" priority="2">
      <formula>AND(D10&gt;=1,D10&lt;1.5)</formula>
    </cfRule>
    <cfRule type="expression" dxfId="8" priority="3">
      <formula>AND(D10&gt;0,D10&lt;1)</formula>
    </cfRule>
    <cfRule type="expression" dxfId="7" priority="5">
      <formula>D10&gt;=1.5</formula>
    </cfRule>
  </conditionalFormatting>
  <conditionalFormatting sqref="H9:H118">
    <cfRule type="expression" dxfId="6" priority="16">
      <formula>_xlfn.ISFORMULA(duration)</formula>
    </cfRule>
  </conditionalFormatting>
  <conditionalFormatting sqref="I7:AR118 AS7:CB8">
    <cfRule type="expression" dxfId="5" priority="18">
      <formula>YEAR(next_month)&gt;YEAR(month)</formula>
    </cfRule>
  </conditionalFormatting>
  <conditionalFormatting sqref="I10:CB118">
    <cfRule type="expression" dxfId="4" priority="17">
      <formula>AND(NOT(ISBLANK(start_date)),EOMONTH(month,0)&gt;=EOMONTH(start_date,0),EOMONTH(month,0)&lt;=EOMONTH(end_date,0))</formula>
    </cfRule>
  </conditionalFormatting>
  <conditionalFormatting sqref="BD10:BD118">
    <cfRule type="expression" dxfId="3" priority="14">
      <formula>YEAR(next_month)&gt;YEAR(month)</formula>
    </cfRule>
  </conditionalFormatting>
  <conditionalFormatting sqref="BE10 BE12 BE14 BE16 BE18 BE20 BE22 BE24 BE26 BE28 BE30 BE32 BE34 BE36 BE38 BE40 BE42 BE44 BE46 BE48 BE50 BE52 BE54 BE56 BE58 BE60 BE62 BE64 BE66 BE68 BE70 BE72 BE74 BE76 BE78 BE80 BE82 BE84 BE86 BE88 BE90 BE92 BE94 BE96 BE98 BE100 BE102 BE104 BE106 BE108 BE110 BE112 BE114 BE116 BE118">
    <cfRule type="expression" dxfId="2" priority="15">
      <formula>YEAR(next_month)&gt;YEAR(month)</formula>
    </cfRule>
  </conditionalFormatting>
  <conditionalFormatting sqref="BP10:BP118">
    <cfRule type="expression" dxfId="1" priority="13">
      <formula>YEAR(next_month)&gt;YEAR(month)</formula>
    </cfRule>
  </conditionalFormatting>
  <conditionalFormatting sqref="CB10:CB118">
    <cfRule type="expression" dxfId="0" priority="10">
      <formula>YEAR(next_month)&gt;YEAR(month)</formula>
    </cfRule>
  </conditionalFormatting>
  <pageMargins left="0.25" right="0.25" top="0.75" bottom="0.75" header="0.3" footer="0.3"/>
  <pageSetup paperSize="9" scale="62" orientation="landscape" r:id="rId1"/>
  <headerFooter>
    <oddFooter>&amp;R_x000D_&amp;1#&amp;"Arial"&amp;10&amp;K000000 Confidential C</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Scroll Bar 1">
              <controlPr defaultSize="0" autoPict="0">
                <anchor moveWithCells="1">
                  <from>
                    <xdr:col>31</xdr:col>
                    <xdr:colOff>368300</xdr:colOff>
                    <xdr:row>4</xdr:row>
                    <xdr:rowOff>25400</xdr:rowOff>
                  </from>
                  <to>
                    <xdr:col>43</xdr:col>
                    <xdr:colOff>298450</xdr:colOff>
                    <xdr:row>5</xdr:row>
                    <xdr:rowOff>69850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4662B-18D2-4FF2-ABBF-B421DB28A7F8}">
  <dimension ref="A1:L38"/>
  <sheetViews>
    <sheetView zoomScale="60" zoomScaleNormal="60" workbookViewId="0">
      <selection activeCell="D5" sqref="A5:XFD5"/>
    </sheetView>
  </sheetViews>
  <sheetFormatPr defaultColWidth="8.7109375" defaultRowHeight="14.45"/>
  <cols>
    <col min="1" max="1" width="7.85546875" bestFit="1" customWidth="1"/>
    <col min="2" max="2" width="61.140625" bestFit="1" customWidth="1"/>
    <col min="3" max="3" width="14.42578125" bestFit="1" customWidth="1"/>
    <col min="4" max="4" width="11.85546875" customWidth="1"/>
    <col min="5" max="5" width="6.140625" bestFit="1" customWidth="1"/>
    <col min="6" max="6" width="15.42578125" bestFit="1" customWidth="1"/>
    <col min="7" max="7" width="12" customWidth="1"/>
    <col min="8" max="8" width="18.42578125" bestFit="1" customWidth="1"/>
    <col min="10" max="10" width="16.5703125" bestFit="1" customWidth="1"/>
    <col min="11" max="11" width="24.7109375" customWidth="1"/>
    <col min="12" max="12" width="43.42578125" customWidth="1"/>
  </cols>
  <sheetData>
    <row r="1" spans="1:12">
      <c r="A1" s="2" t="s">
        <v>370</v>
      </c>
      <c r="B1" s="2" t="s">
        <v>371</v>
      </c>
      <c r="C1" s="2" t="s">
        <v>372</v>
      </c>
      <c r="D1" s="2" t="s">
        <v>373</v>
      </c>
      <c r="E1" s="2" t="s">
        <v>374</v>
      </c>
      <c r="F1" s="2" t="s">
        <v>375</v>
      </c>
      <c r="G1" s="2" t="s">
        <v>376</v>
      </c>
      <c r="H1" s="2" t="s">
        <v>377</v>
      </c>
      <c r="I1" s="2" t="s">
        <v>378</v>
      </c>
      <c r="J1" s="2" t="s">
        <v>379</v>
      </c>
      <c r="K1" s="2" t="s">
        <v>380</v>
      </c>
      <c r="L1" s="2" t="s">
        <v>381</v>
      </c>
    </row>
    <row r="2" spans="1:12" ht="108" customHeight="1">
      <c r="A2" s="8">
        <v>18</v>
      </c>
      <c r="B2" s="8" t="s">
        <v>350</v>
      </c>
      <c r="C2" s="4" t="s">
        <v>382</v>
      </c>
      <c r="D2" s="4" t="s">
        <v>383</v>
      </c>
      <c r="E2" s="4">
        <v>3</v>
      </c>
      <c r="F2" s="4">
        <v>3</v>
      </c>
      <c r="G2" s="4">
        <v>3</v>
      </c>
      <c r="H2" s="4">
        <v>2</v>
      </c>
      <c r="I2" s="9">
        <f t="shared" ref="I2:I38" si="0">AVERAGE(E2:H2)</f>
        <v>2.75</v>
      </c>
      <c r="J2" s="4" t="s">
        <v>384</v>
      </c>
      <c r="K2" s="6" t="s">
        <v>385</v>
      </c>
      <c r="L2" s="6" t="s">
        <v>386</v>
      </c>
    </row>
    <row r="3" spans="1:12" ht="57.95">
      <c r="A3" s="3">
        <v>7</v>
      </c>
      <c r="B3" s="3" t="s">
        <v>339</v>
      </c>
      <c r="C3" s="4" t="s">
        <v>387</v>
      </c>
      <c r="D3" s="4" t="s">
        <v>388</v>
      </c>
      <c r="E3" s="4">
        <v>3</v>
      </c>
      <c r="F3" s="4">
        <v>3</v>
      </c>
      <c r="G3" s="4">
        <v>3</v>
      </c>
      <c r="H3" s="4">
        <v>1</v>
      </c>
      <c r="I3" s="9">
        <f t="shared" si="0"/>
        <v>2.5</v>
      </c>
      <c r="J3" s="4" t="s">
        <v>389</v>
      </c>
      <c r="K3" s="6" t="s">
        <v>390</v>
      </c>
      <c r="L3" s="5" t="s">
        <v>391</v>
      </c>
    </row>
    <row r="4" spans="1:12" ht="116.1">
      <c r="A4" s="8">
        <v>16</v>
      </c>
      <c r="B4" s="8" t="s">
        <v>392</v>
      </c>
      <c r="C4" s="4" t="s">
        <v>382</v>
      </c>
      <c r="D4" s="4" t="s">
        <v>383</v>
      </c>
      <c r="E4" s="4">
        <v>3</v>
      </c>
      <c r="F4" s="4">
        <v>3</v>
      </c>
      <c r="G4" s="4">
        <v>3</v>
      </c>
      <c r="H4" s="4">
        <v>1</v>
      </c>
      <c r="I4" s="9">
        <f t="shared" si="0"/>
        <v>2.5</v>
      </c>
      <c r="J4" s="4" t="s">
        <v>384</v>
      </c>
      <c r="K4" s="6" t="s">
        <v>393</v>
      </c>
      <c r="L4" s="6" t="s">
        <v>394</v>
      </c>
    </row>
    <row r="5" spans="1:12" ht="84.95" customHeight="1">
      <c r="A5" s="8">
        <v>23</v>
      </c>
      <c r="B5" s="8" t="s">
        <v>355</v>
      </c>
      <c r="C5" s="4" t="s">
        <v>387</v>
      </c>
      <c r="D5" s="4" t="s">
        <v>388</v>
      </c>
      <c r="E5" s="4">
        <v>3</v>
      </c>
      <c r="F5" s="4">
        <v>3</v>
      </c>
      <c r="G5" s="4">
        <v>3</v>
      </c>
      <c r="H5" s="4">
        <v>1</v>
      </c>
      <c r="I5" s="9">
        <f t="shared" si="0"/>
        <v>2.5</v>
      </c>
      <c r="J5" s="4" t="s">
        <v>384</v>
      </c>
      <c r="K5" s="6" t="s">
        <v>395</v>
      </c>
      <c r="L5" s="5" t="s">
        <v>396</v>
      </c>
    </row>
    <row r="6" spans="1:12" ht="72.599999999999994">
      <c r="A6" s="10">
        <v>28</v>
      </c>
      <c r="B6" s="10" t="s">
        <v>397</v>
      </c>
      <c r="C6" s="4" t="s">
        <v>382</v>
      </c>
      <c r="D6" s="4" t="s">
        <v>383</v>
      </c>
      <c r="E6" s="4">
        <v>3</v>
      </c>
      <c r="F6" s="4">
        <v>3</v>
      </c>
      <c r="G6" s="4">
        <v>1</v>
      </c>
      <c r="H6" s="4">
        <v>3</v>
      </c>
      <c r="I6" s="9">
        <f t="shared" si="0"/>
        <v>2.5</v>
      </c>
      <c r="J6" s="4" t="s">
        <v>384</v>
      </c>
      <c r="K6" s="6" t="s">
        <v>398</v>
      </c>
      <c r="L6" s="5" t="s">
        <v>399</v>
      </c>
    </row>
    <row r="7" spans="1:12" ht="72.599999999999994">
      <c r="A7" s="10">
        <v>29</v>
      </c>
      <c r="B7" s="10" t="s">
        <v>400</v>
      </c>
      <c r="C7" s="4" t="s">
        <v>382</v>
      </c>
      <c r="D7" s="4" t="s">
        <v>383</v>
      </c>
      <c r="E7" s="4">
        <v>3</v>
      </c>
      <c r="F7" s="4">
        <v>3</v>
      </c>
      <c r="G7" s="4">
        <v>1</v>
      </c>
      <c r="H7" s="4">
        <v>3</v>
      </c>
      <c r="I7" s="9">
        <f t="shared" si="0"/>
        <v>2.5</v>
      </c>
      <c r="J7" s="4" t="s">
        <v>384</v>
      </c>
      <c r="K7" s="6" t="s">
        <v>398</v>
      </c>
      <c r="L7" s="5" t="s">
        <v>401</v>
      </c>
    </row>
    <row r="8" spans="1:12" ht="57.95">
      <c r="A8" s="10">
        <v>30</v>
      </c>
      <c r="B8" s="10" t="s">
        <v>402</v>
      </c>
      <c r="C8" s="4" t="s">
        <v>382</v>
      </c>
      <c r="D8" s="4" t="s">
        <v>383</v>
      </c>
      <c r="E8" s="4">
        <v>3</v>
      </c>
      <c r="F8" s="4">
        <v>3</v>
      </c>
      <c r="G8" s="4">
        <v>1</v>
      </c>
      <c r="H8" s="4">
        <v>3</v>
      </c>
      <c r="I8" s="9">
        <f t="shared" si="0"/>
        <v>2.5</v>
      </c>
      <c r="J8" s="4" t="s">
        <v>384</v>
      </c>
      <c r="K8" s="6" t="s">
        <v>398</v>
      </c>
      <c r="L8" s="5" t="s">
        <v>403</v>
      </c>
    </row>
    <row r="9" spans="1:12" ht="57.95">
      <c r="A9" s="10">
        <v>31</v>
      </c>
      <c r="B9" s="10" t="s">
        <v>404</v>
      </c>
      <c r="C9" s="4" t="s">
        <v>382</v>
      </c>
      <c r="D9" s="4" t="s">
        <v>383</v>
      </c>
      <c r="E9" s="4">
        <v>3</v>
      </c>
      <c r="F9" s="4">
        <v>3</v>
      </c>
      <c r="G9" s="4">
        <v>1</v>
      </c>
      <c r="H9" s="4">
        <v>3</v>
      </c>
      <c r="I9" s="9">
        <f t="shared" si="0"/>
        <v>2.5</v>
      </c>
      <c r="J9" s="4" t="s">
        <v>384</v>
      </c>
      <c r="K9" s="6" t="s">
        <v>398</v>
      </c>
      <c r="L9" s="5" t="s">
        <v>405</v>
      </c>
    </row>
    <row r="10" spans="1:12" ht="101.45">
      <c r="A10" s="10">
        <v>32</v>
      </c>
      <c r="B10" s="10" t="s">
        <v>406</v>
      </c>
      <c r="C10" s="4" t="s">
        <v>387</v>
      </c>
      <c r="D10" s="4" t="s">
        <v>383</v>
      </c>
      <c r="E10" s="4">
        <v>3</v>
      </c>
      <c r="F10" s="4">
        <v>3</v>
      </c>
      <c r="G10" s="4">
        <v>1</v>
      </c>
      <c r="H10" s="4">
        <v>3</v>
      </c>
      <c r="I10" s="9">
        <f t="shared" si="0"/>
        <v>2.5</v>
      </c>
      <c r="J10" s="4" t="s">
        <v>384</v>
      </c>
      <c r="K10" s="6" t="s">
        <v>398</v>
      </c>
      <c r="L10" s="5" t="s">
        <v>407</v>
      </c>
    </row>
    <row r="11" spans="1:12" ht="43.5">
      <c r="A11" s="10">
        <v>33</v>
      </c>
      <c r="B11" s="10" t="s">
        <v>408</v>
      </c>
      <c r="C11" s="4" t="s">
        <v>387</v>
      </c>
      <c r="D11" s="4" t="s">
        <v>383</v>
      </c>
      <c r="E11" s="4">
        <v>3</v>
      </c>
      <c r="F11" s="4">
        <v>3</v>
      </c>
      <c r="G11" s="4">
        <v>1</v>
      </c>
      <c r="H11" s="4">
        <v>3</v>
      </c>
      <c r="I11" s="9">
        <f t="shared" si="0"/>
        <v>2.5</v>
      </c>
      <c r="J11" s="4" t="s">
        <v>384</v>
      </c>
      <c r="K11" s="6" t="s">
        <v>409</v>
      </c>
      <c r="L11" s="5" t="s">
        <v>410</v>
      </c>
    </row>
    <row r="12" spans="1:12" ht="43.5">
      <c r="A12" s="3">
        <v>12</v>
      </c>
      <c r="B12" s="3" t="s">
        <v>411</v>
      </c>
      <c r="C12" s="4" t="s">
        <v>387</v>
      </c>
      <c r="D12" s="4" t="s">
        <v>388</v>
      </c>
      <c r="E12" s="4">
        <v>1</v>
      </c>
      <c r="F12" s="4">
        <v>3</v>
      </c>
      <c r="G12" s="4">
        <v>2</v>
      </c>
      <c r="H12" s="4">
        <v>3</v>
      </c>
      <c r="I12" s="9">
        <f t="shared" si="0"/>
        <v>2.25</v>
      </c>
      <c r="J12" s="4" t="s">
        <v>412</v>
      </c>
      <c r="K12" s="6" t="s">
        <v>413</v>
      </c>
      <c r="L12" s="6" t="s">
        <v>414</v>
      </c>
    </row>
    <row r="13" spans="1:12" ht="87">
      <c r="A13" s="3">
        <v>13</v>
      </c>
      <c r="B13" s="3" t="s">
        <v>415</v>
      </c>
      <c r="C13" s="4" t="s">
        <v>387</v>
      </c>
      <c r="D13" s="4" t="s">
        <v>388</v>
      </c>
      <c r="E13" s="4">
        <v>1</v>
      </c>
      <c r="F13" s="4">
        <v>3</v>
      </c>
      <c r="G13" s="4">
        <v>2</v>
      </c>
      <c r="H13" s="4">
        <v>3</v>
      </c>
      <c r="I13" s="9">
        <f t="shared" si="0"/>
        <v>2.25</v>
      </c>
      <c r="J13" s="4" t="s">
        <v>412</v>
      </c>
      <c r="K13" s="6" t="s">
        <v>416</v>
      </c>
      <c r="L13" s="6" t="s">
        <v>417</v>
      </c>
    </row>
    <row r="14" spans="1:12" ht="72.599999999999994">
      <c r="A14" s="8">
        <v>24</v>
      </c>
      <c r="B14" s="8" t="s">
        <v>418</v>
      </c>
      <c r="C14" s="4" t="s">
        <v>387</v>
      </c>
      <c r="D14" s="4" t="s">
        <v>388</v>
      </c>
      <c r="E14" s="4">
        <v>3</v>
      </c>
      <c r="F14" s="4">
        <v>3</v>
      </c>
      <c r="G14" s="4">
        <v>2</v>
      </c>
      <c r="H14" s="4">
        <v>1</v>
      </c>
      <c r="I14" s="9">
        <f t="shared" si="0"/>
        <v>2.25</v>
      </c>
      <c r="J14" s="4" t="s">
        <v>384</v>
      </c>
      <c r="K14" s="6" t="s">
        <v>419</v>
      </c>
      <c r="L14" s="5" t="s">
        <v>420</v>
      </c>
    </row>
    <row r="15" spans="1:12" ht="70.349999999999994" customHeight="1">
      <c r="A15" s="8">
        <v>25</v>
      </c>
      <c r="B15" s="8" t="s">
        <v>421</v>
      </c>
      <c r="C15" s="4" t="s">
        <v>387</v>
      </c>
      <c r="D15" s="4" t="s">
        <v>388</v>
      </c>
      <c r="E15" s="4">
        <v>3</v>
      </c>
      <c r="F15" s="4">
        <v>3</v>
      </c>
      <c r="G15" s="4">
        <v>3</v>
      </c>
      <c r="H15" s="4">
        <v>0</v>
      </c>
      <c r="I15" s="9">
        <f t="shared" si="0"/>
        <v>2.25</v>
      </c>
      <c r="J15" s="4" t="s">
        <v>384</v>
      </c>
      <c r="K15" s="6" t="s">
        <v>422</v>
      </c>
      <c r="L15" s="6" t="s">
        <v>423</v>
      </c>
    </row>
    <row r="16" spans="1:12" ht="72.599999999999994">
      <c r="A16" s="10">
        <v>34</v>
      </c>
      <c r="B16" s="10" t="s">
        <v>424</v>
      </c>
      <c r="C16" s="4" t="s">
        <v>387</v>
      </c>
      <c r="D16" s="4" t="s">
        <v>388</v>
      </c>
      <c r="E16" s="4">
        <v>3</v>
      </c>
      <c r="F16" s="4">
        <v>2</v>
      </c>
      <c r="G16" s="4">
        <v>1</v>
      </c>
      <c r="H16" s="4">
        <v>3</v>
      </c>
      <c r="I16" s="9">
        <f t="shared" si="0"/>
        <v>2.25</v>
      </c>
      <c r="J16" s="4" t="s">
        <v>384</v>
      </c>
      <c r="K16" s="6" t="s">
        <v>425</v>
      </c>
      <c r="L16" s="5" t="s">
        <v>426</v>
      </c>
    </row>
    <row r="17" spans="1:12" ht="130.5">
      <c r="A17" s="8">
        <v>17</v>
      </c>
      <c r="B17" s="8" t="s">
        <v>427</v>
      </c>
      <c r="C17" s="4" t="s">
        <v>382</v>
      </c>
      <c r="D17" s="4" t="s">
        <v>383</v>
      </c>
      <c r="E17" s="4">
        <v>2</v>
      </c>
      <c r="F17" s="4">
        <v>2</v>
      </c>
      <c r="G17" s="4">
        <v>3</v>
      </c>
      <c r="H17" s="4">
        <v>1</v>
      </c>
      <c r="I17" s="9">
        <f t="shared" si="0"/>
        <v>2</v>
      </c>
      <c r="J17" s="4" t="s">
        <v>384</v>
      </c>
      <c r="K17" s="6" t="s">
        <v>428</v>
      </c>
      <c r="L17" s="5" t="s">
        <v>429</v>
      </c>
    </row>
    <row r="18" spans="1:12" ht="130.5">
      <c r="A18" s="8">
        <v>19</v>
      </c>
      <c r="B18" s="8" t="s">
        <v>430</v>
      </c>
      <c r="C18" s="4" t="s">
        <v>387</v>
      </c>
      <c r="D18" s="4" t="s">
        <v>383</v>
      </c>
      <c r="E18" s="4">
        <v>3</v>
      </c>
      <c r="F18" s="4">
        <v>3</v>
      </c>
      <c r="G18" s="4">
        <v>2</v>
      </c>
      <c r="H18" s="4">
        <v>0</v>
      </c>
      <c r="I18" s="9">
        <f t="shared" si="0"/>
        <v>2</v>
      </c>
      <c r="J18" s="4" t="s">
        <v>384</v>
      </c>
      <c r="K18" s="6" t="s">
        <v>431</v>
      </c>
      <c r="L18" s="5" t="s">
        <v>432</v>
      </c>
    </row>
    <row r="19" spans="1:12" ht="72.599999999999994">
      <c r="A19" s="8">
        <v>20</v>
      </c>
      <c r="B19" s="8" t="s">
        <v>433</v>
      </c>
      <c r="C19" s="4" t="s">
        <v>387</v>
      </c>
      <c r="D19" s="4" t="s">
        <v>383</v>
      </c>
      <c r="E19" s="4">
        <v>2</v>
      </c>
      <c r="F19" s="4">
        <v>3</v>
      </c>
      <c r="G19" s="4">
        <v>3</v>
      </c>
      <c r="H19" s="4">
        <v>0</v>
      </c>
      <c r="I19" s="9">
        <f t="shared" si="0"/>
        <v>2</v>
      </c>
      <c r="J19" s="4" t="s">
        <v>384</v>
      </c>
      <c r="K19" s="6" t="s">
        <v>434</v>
      </c>
      <c r="L19" s="5" t="s">
        <v>435</v>
      </c>
    </row>
    <row r="20" spans="1:12" ht="101.45">
      <c r="A20" s="8">
        <v>22</v>
      </c>
      <c r="B20" s="8" t="s">
        <v>436</v>
      </c>
      <c r="C20" s="4" t="s">
        <v>387</v>
      </c>
      <c r="D20" s="4" t="s">
        <v>388</v>
      </c>
      <c r="E20" s="4">
        <v>3</v>
      </c>
      <c r="F20" s="4">
        <v>3</v>
      </c>
      <c r="G20" s="4">
        <v>2</v>
      </c>
      <c r="H20" s="4">
        <v>0</v>
      </c>
      <c r="I20" s="9">
        <f t="shared" si="0"/>
        <v>2</v>
      </c>
      <c r="J20" s="4" t="s">
        <v>384</v>
      </c>
      <c r="K20" s="6" t="s">
        <v>437</v>
      </c>
      <c r="L20" s="5" t="s">
        <v>438</v>
      </c>
    </row>
    <row r="21" spans="1:12" ht="101.45">
      <c r="A21" s="10">
        <v>37</v>
      </c>
      <c r="B21" s="10" t="s">
        <v>439</v>
      </c>
      <c r="C21" s="4" t="s">
        <v>387</v>
      </c>
      <c r="D21" s="4" t="s">
        <v>388</v>
      </c>
      <c r="E21" s="4">
        <v>1</v>
      </c>
      <c r="F21" s="4">
        <v>3</v>
      </c>
      <c r="G21" s="4">
        <v>3</v>
      </c>
      <c r="H21" s="4">
        <v>1</v>
      </c>
      <c r="I21" s="9">
        <f t="shared" si="0"/>
        <v>2</v>
      </c>
      <c r="J21" s="4" t="s">
        <v>384</v>
      </c>
      <c r="K21" s="6" t="s">
        <v>440</v>
      </c>
      <c r="L21" s="6" t="s">
        <v>441</v>
      </c>
    </row>
    <row r="22" spans="1:12" ht="72.599999999999994">
      <c r="A22" s="3">
        <v>2</v>
      </c>
      <c r="B22" s="3" t="s">
        <v>442</v>
      </c>
      <c r="C22" s="4" t="s">
        <v>382</v>
      </c>
      <c r="D22" s="4" t="s">
        <v>383</v>
      </c>
      <c r="E22" s="4">
        <v>3</v>
      </c>
      <c r="F22" s="4">
        <v>3</v>
      </c>
      <c r="G22" s="4">
        <v>1</v>
      </c>
      <c r="H22" s="4">
        <v>0</v>
      </c>
      <c r="I22" s="9">
        <f t="shared" si="0"/>
        <v>1.75</v>
      </c>
      <c r="J22" s="4" t="s">
        <v>412</v>
      </c>
      <c r="K22" s="6" t="s">
        <v>413</v>
      </c>
      <c r="L22" s="5" t="s">
        <v>443</v>
      </c>
    </row>
    <row r="23" spans="1:12" ht="57.95">
      <c r="A23" s="3">
        <v>9</v>
      </c>
      <c r="B23" s="3" t="s">
        <v>444</v>
      </c>
      <c r="C23" s="4" t="s">
        <v>387</v>
      </c>
      <c r="D23" s="4" t="s">
        <v>388</v>
      </c>
      <c r="E23" s="4">
        <v>2</v>
      </c>
      <c r="F23" s="4">
        <v>3</v>
      </c>
      <c r="G23" s="4">
        <v>1</v>
      </c>
      <c r="H23" s="4">
        <v>1</v>
      </c>
      <c r="I23" s="9">
        <f t="shared" si="0"/>
        <v>1.75</v>
      </c>
      <c r="J23" s="4" t="s">
        <v>412</v>
      </c>
      <c r="K23" s="6" t="s">
        <v>413</v>
      </c>
      <c r="L23" s="5" t="s">
        <v>445</v>
      </c>
    </row>
    <row r="24" spans="1:12" ht="72.599999999999994">
      <c r="A24" s="3">
        <v>15</v>
      </c>
      <c r="B24" s="3" t="s">
        <v>446</v>
      </c>
      <c r="C24" s="4" t="s">
        <v>387</v>
      </c>
      <c r="D24" s="4" t="s">
        <v>388</v>
      </c>
      <c r="E24" s="4">
        <v>2</v>
      </c>
      <c r="F24" s="4">
        <v>3</v>
      </c>
      <c r="G24" s="4">
        <v>1</v>
      </c>
      <c r="H24" s="4">
        <v>1</v>
      </c>
      <c r="I24" s="9">
        <f t="shared" si="0"/>
        <v>1.75</v>
      </c>
      <c r="J24" s="4" t="s">
        <v>412</v>
      </c>
      <c r="K24" s="6" t="s">
        <v>447</v>
      </c>
      <c r="L24" s="6" t="s">
        <v>448</v>
      </c>
    </row>
    <row r="25" spans="1:12" ht="72.599999999999994">
      <c r="A25" s="8">
        <v>26</v>
      </c>
      <c r="B25" s="8" t="s">
        <v>449</v>
      </c>
      <c r="C25" s="4" t="s">
        <v>387</v>
      </c>
      <c r="D25" s="4" t="s">
        <v>388</v>
      </c>
      <c r="E25" s="4">
        <v>1</v>
      </c>
      <c r="F25" s="4">
        <v>3</v>
      </c>
      <c r="G25" s="4">
        <v>3</v>
      </c>
      <c r="H25" s="4">
        <v>0</v>
      </c>
      <c r="I25" s="9">
        <f t="shared" si="0"/>
        <v>1.75</v>
      </c>
      <c r="J25" s="4" t="s">
        <v>384</v>
      </c>
      <c r="K25" s="6" t="s">
        <v>450</v>
      </c>
      <c r="L25" s="5" t="s">
        <v>451</v>
      </c>
    </row>
    <row r="26" spans="1:12" ht="72.599999999999994">
      <c r="A26" s="10">
        <v>35</v>
      </c>
      <c r="B26" s="10" t="s">
        <v>452</v>
      </c>
      <c r="C26" s="4" t="s">
        <v>387</v>
      </c>
      <c r="D26" s="4" t="s">
        <v>388</v>
      </c>
      <c r="E26" s="4">
        <v>2</v>
      </c>
      <c r="F26" s="4">
        <v>3</v>
      </c>
      <c r="G26" s="4">
        <v>1</v>
      </c>
      <c r="H26" s="4">
        <v>1</v>
      </c>
      <c r="I26" s="9">
        <f t="shared" si="0"/>
        <v>1.75</v>
      </c>
      <c r="J26" s="4" t="s">
        <v>384</v>
      </c>
      <c r="K26" s="6" t="s">
        <v>409</v>
      </c>
      <c r="L26" s="5" t="s">
        <v>453</v>
      </c>
    </row>
    <row r="27" spans="1:12" ht="57.95">
      <c r="A27" s="10">
        <v>36</v>
      </c>
      <c r="B27" s="10" t="s">
        <v>454</v>
      </c>
      <c r="C27" s="4" t="s">
        <v>387</v>
      </c>
      <c r="D27" s="4" t="s">
        <v>388</v>
      </c>
      <c r="E27" s="4">
        <v>1</v>
      </c>
      <c r="F27" s="4">
        <v>2</v>
      </c>
      <c r="G27" s="4">
        <v>3</v>
      </c>
      <c r="H27" s="4">
        <v>1</v>
      </c>
      <c r="I27" s="9">
        <f t="shared" si="0"/>
        <v>1.75</v>
      </c>
      <c r="J27" s="4" t="s">
        <v>384</v>
      </c>
      <c r="K27" s="6" t="s">
        <v>455</v>
      </c>
      <c r="L27" s="6" t="s">
        <v>456</v>
      </c>
    </row>
    <row r="28" spans="1:12" ht="43.5">
      <c r="A28" s="3">
        <v>1</v>
      </c>
      <c r="B28" s="3" t="s">
        <v>457</v>
      </c>
      <c r="C28" s="4" t="s">
        <v>382</v>
      </c>
      <c r="D28" s="4" t="s">
        <v>383</v>
      </c>
      <c r="E28" s="4">
        <v>3</v>
      </c>
      <c r="F28" s="4">
        <v>3</v>
      </c>
      <c r="G28" s="4">
        <v>0</v>
      </c>
      <c r="H28" s="4">
        <v>0</v>
      </c>
      <c r="I28" s="9">
        <f t="shared" si="0"/>
        <v>1.5</v>
      </c>
      <c r="J28" s="4" t="s">
        <v>458</v>
      </c>
      <c r="K28" s="4" t="s">
        <v>459</v>
      </c>
      <c r="L28" s="5" t="s">
        <v>460</v>
      </c>
    </row>
    <row r="29" spans="1:12" ht="29.1">
      <c r="A29" s="3">
        <v>5</v>
      </c>
      <c r="B29" s="3" t="s">
        <v>461</v>
      </c>
      <c r="C29" s="4" t="s">
        <v>382</v>
      </c>
      <c r="D29" s="4" t="s">
        <v>388</v>
      </c>
      <c r="E29" s="4">
        <v>3</v>
      </c>
      <c r="F29" s="4">
        <v>3</v>
      </c>
      <c r="G29" s="4">
        <v>0</v>
      </c>
      <c r="H29" s="4">
        <v>0</v>
      </c>
      <c r="I29" s="9">
        <f t="shared" si="0"/>
        <v>1.5</v>
      </c>
      <c r="J29" s="4" t="s">
        <v>462</v>
      </c>
      <c r="K29" s="6" t="s">
        <v>413</v>
      </c>
      <c r="L29" s="7" t="s">
        <v>463</v>
      </c>
    </row>
    <row r="30" spans="1:12" ht="57.95">
      <c r="A30" s="3">
        <v>8</v>
      </c>
      <c r="B30" s="3" t="s">
        <v>464</v>
      </c>
      <c r="C30" s="4" t="s">
        <v>387</v>
      </c>
      <c r="D30" s="4" t="s">
        <v>388</v>
      </c>
      <c r="E30" s="4">
        <v>2</v>
      </c>
      <c r="F30" s="4">
        <v>3</v>
      </c>
      <c r="G30" s="4">
        <v>1</v>
      </c>
      <c r="H30" s="4">
        <v>0</v>
      </c>
      <c r="I30" s="9">
        <f t="shared" si="0"/>
        <v>1.5</v>
      </c>
      <c r="J30" s="4" t="s">
        <v>412</v>
      </c>
      <c r="K30" s="6" t="s">
        <v>413</v>
      </c>
      <c r="L30" s="5" t="s">
        <v>465</v>
      </c>
    </row>
    <row r="31" spans="1:12" ht="57.95">
      <c r="A31" s="3">
        <v>10</v>
      </c>
      <c r="B31" s="3" t="s">
        <v>466</v>
      </c>
      <c r="C31" s="4" t="s">
        <v>387</v>
      </c>
      <c r="D31" s="4" t="s">
        <v>388</v>
      </c>
      <c r="E31" s="4">
        <v>1</v>
      </c>
      <c r="F31" s="4">
        <v>3</v>
      </c>
      <c r="G31" s="4">
        <v>1</v>
      </c>
      <c r="H31" s="4">
        <v>1</v>
      </c>
      <c r="I31" s="9">
        <f t="shared" si="0"/>
        <v>1.5</v>
      </c>
      <c r="J31" s="4" t="s">
        <v>458</v>
      </c>
      <c r="K31" s="6" t="s">
        <v>413</v>
      </c>
      <c r="L31" s="5" t="s">
        <v>467</v>
      </c>
    </row>
    <row r="32" spans="1:12" ht="43.5">
      <c r="A32" s="3">
        <v>14</v>
      </c>
      <c r="B32" s="3" t="s">
        <v>468</v>
      </c>
      <c r="C32" s="4" t="s">
        <v>387</v>
      </c>
      <c r="D32" s="4" t="s">
        <v>388</v>
      </c>
      <c r="E32" s="4">
        <v>1</v>
      </c>
      <c r="F32" s="4">
        <v>3</v>
      </c>
      <c r="G32" s="4">
        <v>1</v>
      </c>
      <c r="H32" s="4">
        <v>1</v>
      </c>
      <c r="I32" s="9">
        <f t="shared" si="0"/>
        <v>1.5</v>
      </c>
      <c r="J32" s="4" t="s">
        <v>412</v>
      </c>
      <c r="K32" s="6" t="s">
        <v>469</v>
      </c>
      <c r="L32" s="6" t="s">
        <v>470</v>
      </c>
    </row>
    <row r="33" spans="1:12" ht="72.599999999999994">
      <c r="A33" s="3">
        <v>6</v>
      </c>
      <c r="B33" s="3" t="s">
        <v>471</v>
      </c>
      <c r="C33" s="4" t="s">
        <v>382</v>
      </c>
      <c r="D33" s="4" t="s">
        <v>388</v>
      </c>
      <c r="E33" s="4">
        <v>2</v>
      </c>
      <c r="F33" s="4">
        <v>3</v>
      </c>
      <c r="G33" s="4">
        <v>0</v>
      </c>
      <c r="H33" s="4">
        <v>0</v>
      </c>
      <c r="I33" s="9">
        <f t="shared" si="0"/>
        <v>1.25</v>
      </c>
      <c r="J33" s="4" t="s">
        <v>462</v>
      </c>
      <c r="K33" s="6" t="s">
        <v>472</v>
      </c>
      <c r="L33" s="5" t="s">
        <v>473</v>
      </c>
    </row>
    <row r="34" spans="1:12" ht="57.95">
      <c r="A34" s="3">
        <v>11</v>
      </c>
      <c r="B34" s="3" t="s">
        <v>474</v>
      </c>
      <c r="C34" s="4" t="s">
        <v>387</v>
      </c>
      <c r="D34" s="4" t="s">
        <v>388</v>
      </c>
      <c r="E34" s="4">
        <v>1</v>
      </c>
      <c r="F34" s="4">
        <v>3</v>
      </c>
      <c r="G34" s="4">
        <v>1</v>
      </c>
      <c r="H34" s="4">
        <v>0</v>
      </c>
      <c r="I34" s="9">
        <f t="shared" si="0"/>
        <v>1.25</v>
      </c>
      <c r="J34" s="4" t="s">
        <v>458</v>
      </c>
      <c r="K34" s="6" t="s">
        <v>413</v>
      </c>
      <c r="L34" s="5" t="s">
        <v>467</v>
      </c>
    </row>
    <row r="35" spans="1:12" ht="57.95">
      <c r="A35" s="8">
        <v>21</v>
      </c>
      <c r="B35" s="8" t="s">
        <v>475</v>
      </c>
      <c r="C35" s="4" t="s">
        <v>387</v>
      </c>
      <c r="D35" s="4" t="s">
        <v>383</v>
      </c>
      <c r="E35" s="4">
        <v>2</v>
      </c>
      <c r="F35" s="4">
        <v>3</v>
      </c>
      <c r="G35" s="4">
        <v>0</v>
      </c>
      <c r="H35" s="4">
        <v>0</v>
      </c>
      <c r="I35" s="9">
        <f t="shared" si="0"/>
        <v>1.25</v>
      </c>
      <c r="J35" s="4" t="s">
        <v>384</v>
      </c>
      <c r="K35" s="6" t="s">
        <v>476</v>
      </c>
      <c r="L35" s="6" t="s">
        <v>477</v>
      </c>
    </row>
    <row r="36" spans="1:12" ht="101.45">
      <c r="A36" s="8">
        <v>27</v>
      </c>
      <c r="B36" s="8" t="s">
        <v>478</v>
      </c>
      <c r="C36" s="4" t="s">
        <v>387</v>
      </c>
      <c r="D36" s="4" t="s">
        <v>388</v>
      </c>
      <c r="E36" s="4">
        <v>0</v>
      </c>
      <c r="F36" s="4">
        <v>3</v>
      </c>
      <c r="G36" s="4">
        <v>1</v>
      </c>
      <c r="H36" s="4">
        <v>1</v>
      </c>
      <c r="I36" s="9">
        <f t="shared" si="0"/>
        <v>1.25</v>
      </c>
      <c r="J36" s="4" t="s">
        <v>384</v>
      </c>
      <c r="K36" s="6" t="s">
        <v>479</v>
      </c>
      <c r="L36" s="5" t="s">
        <v>480</v>
      </c>
    </row>
    <row r="37" spans="1:12" ht="43.5">
      <c r="A37" s="3">
        <v>3</v>
      </c>
      <c r="B37" s="3" t="s">
        <v>481</v>
      </c>
      <c r="C37" s="4" t="s">
        <v>382</v>
      </c>
      <c r="D37" s="4" t="s">
        <v>383</v>
      </c>
      <c r="E37" s="4">
        <v>1</v>
      </c>
      <c r="F37" s="4">
        <v>3</v>
      </c>
      <c r="G37" s="4">
        <v>0</v>
      </c>
      <c r="H37" s="4">
        <v>0</v>
      </c>
      <c r="I37" s="9">
        <f t="shared" si="0"/>
        <v>1</v>
      </c>
      <c r="J37" s="4" t="s">
        <v>412</v>
      </c>
      <c r="K37" s="4" t="s">
        <v>482</v>
      </c>
      <c r="L37" s="5" t="s">
        <v>483</v>
      </c>
    </row>
    <row r="38" spans="1:12" ht="72.599999999999994">
      <c r="A38" s="3">
        <v>4</v>
      </c>
      <c r="B38" s="3" t="s">
        <v>484</v>
      </c>
      <c r="C38" s="4" t="s">
        <v>382</v>
      </c>
      <c r="D38" s="4" t="s">
        <v>383</v>
      </c>
      <c r="E38" s="4">
        <v>2</v>
      </c>
      <c r="F38" s="4">
        <v>2</v>
      </c>
      <c r="G38" s="4">
        <v>0</v>
      </c>
      <c r="H38" s="4">
        <v>0</v>
      </c>
      <c r="I38" s="9">
        <f t="shared" si="0"/>
        <v>1</v>
      </c>
      <c r="J38" s="4" t="s">
        <v>458</v>
      </c>
      <c r="K38" s="6" t="s">
        <v>485</v>
      </c>
      <c r="L38" s="5" t="s">
        <v>486</v>
      </c>
    </row>
  </sheetData>
  <autoFilter ref="A1:L1" xr:uid="{8CE4662B-18D2-4FF2-ABBF-B421DB28A7F8}">
    <sortState xmlns:xlrd2="http://schemas.microsoft.com/office/spreadsheetml/2017/richdata2" ref="A2:L38">
      <sortCondition descending="1" ref="I1"/>
    </sortState>
  </autoFilter>
  <conditionalFormatting sqref="E2:H5">
    <cfRule type="colorScale" priority="4">
      <colorScale>
        <cfvo type="min"/>
        <cfvo type="percentile" val="50"/>
        <cfvo type="max"/>
        <color rgb="FFF8696B"/>
        <color rgb="FFFFEB84"/>
        <color rgb="FF63BE7B"/>
      </colorScale>
    </cfRule>
  </conditionalFormatting>
  <conditionalFormatting sqref="E6:H16">
    <cfRule type="colorScale" priority="3">
      <colorScale>
        <cfvo type="min"/>
        <cfvo type="percentile" val="50"/>
        <cfvo type="max"/>
        <color rgb="FFF8696B"/>
        <color rgb="FFFFEB84"/>
        <color rgb="FF63BE7B"/>
      </colorScale>
    </cfRule>
  </conditionalFormatting>
  <conditionalFormatting sqref="E17:H38">
    <cfRule type="colorScale" priority="1">
      <colorScale>
        <cfvo type="min"/>
        <cfvo type="percentile" val="50"/>
        <cfvo type="max"/>
        <color rgb="FFF8696B"/>
        <color rgb="FFFFEB84"/>
        <color rgb="FF63BE7B"/>
      </colorScale>
    </cfRule>
  </conditionalFormatting>
  <pageMargins left="0.7" right="0.7" top="0.75" bottom="0.75" header="0.3" footer="0.3"/>
  <headerFooter>
    <oddFooter>&amp;R_x000D_&amp;1#&amp;"Arial"&amp;10&amp;K000000 Confidential C</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340B6-62D9-4135-8A0E-CA564938C7D9}">
  <dimension ref="A1:S110"/>
  <sheetViews>
    <sheetView workbookViewId="0">
      <selection activeCell="A10" sqref="A10"/>
    </sheetView>
  </sheetViews>
  <sheetFormatPr defaultColWidth="8.7109375" defaultRowHeight="14.45"/>
  <cols>
    <col min="1" max="1" width="4.5703125" style="106" bestFit="1" customWidth="1"/>
    <col min="2" max="2" width="40.85546875" style="136" customWidth="1"/>
    <col min="3" max="3" width="28.140625" style="20" customWidth="1"/>
    <col min="4" max="4" width="19.5703125" style="20" bestFit="1" customWidth="1"/>
    <col min="5" max="5" width="23" bestFit="1" customWidth="1"/>
    <col min="6" max="6" width="8.85546875" style="20" customWidth="1"/>
    <col min="7" max="8" width="8.85546875" style="136"/>
    <col min="9" max="9" width="14" hidden="1" customWidth="1"/>
    <col min="10" max="10" width="23.85546875" style="136" bestFit="1" customWidth="1"/>
    <col min="11" max="11" width="14.140625" style="162" bestFit="1" customWidth="1"/>
    <col min="12" max="12" width="3.5703125" style="105" hidden="1" customWidth="1"/>
    <col min="13" max="13" width="4.42578125" style="156" customWidth="1"/>
    <col min="14" max="14" width="36.42578125" style="105" hidden="1" customWidth="1"/>
    <col min="15" max="15" width="19.5703125" style="124" customWidth="1"/>
    <col min="16" max="16" width="21.85546875" hidden="1" customWidth="1"/>
    <col min="17" max="17" width="101.140625" customWidth="1"/>
    <col min="18" max="18" width="20.5703125" bestFit="1" customWidth="1"/>
  </cols>
  <sheetData>
    <row r="1" spans="1:19">
      <c r="A1" s="139" t="s">
        <v>487</v>
      </c>
      <c r="B1" s="140" t="s">
        <v>488</v>
      </c>
      <c r="C1" s="141" t="s">
        <v>61</v>
      </c>
      <c r="D1" s="22" t="s">
        <v>489</v>
      </c>
      <c r="E1" s="1" t="s">
        <v>63</v>
      </c>
      <c r="F1" s="22" t="s">
        <v>490</v>
      </c>
      <c r="G1" s="134" t="s">
        <v>491</v>
      </c>
      <c r="H1" s="134" t="s">
        <v>492</v>
      </c>
      <c r="I1" s="1" t="s">
        <v>493</v>
      </c>
      <c r="J1" s="134" t="s">
        <v>494</v>
      </c>
      <c r="K1" s="157" t="s">
        <v>326</v>
      </c>
      <c r="L1" s="100" t="s">
        <v>495</v>
      </c>
      <c r="M1" s="124" t="s">
        <v>496</v>
      </c>
      <c r="N1" s="100" t="s">
        <v>497</v>
      </c>
      <c r="O1" s="124" t="s">
        <v>498</v>
      </c>
      <c r="P1" s="99" t="s">
        <v>499</v>
      </c>
      <c r="Q1" s="99" t="s">
        <v>500</v>
      </c>
      <c r="R1" s="99"/>
    </row>
    <row r="2" spans="1:19" s="108" customFormat="1">
      <c r="A2" s="107">
        <v>1.1000000000000001</v>
      </c>
      <c r="B2" s="135" t="str">
        <f>IFERROR(VLOOKUP($A2, 'Solutions - Building'!$C:J, 2, FALSE),
IFERROR(VLOOKUP($A2, 'Solutions - Process'!$C:J, 2, FALSE),
VLOOKUP($A2, 'Solutions - Business'!$C:J, 2, FALSE)))</f>
        <v>Éteindre l'éclairage des façades</v>
      </c>
      <c r="C2" s="142" t="str">
        <f>IFERROR(VLOOKUP($A2, 'Solutions - Building'!$C:J, 8, FALSE),
IFERROR(VLOOKUP($A2, 'Solutions - Process'!$C:J, 8, FALSE),
VLOOKUP($A2, 'Solutions - Business'!$C:J, 8, FALSE)))</f>
        <v xml:space="preserve">Not Implemented </v>
      </c>
      <c r="D2" s="142">
        <f>IFERROR(VLOOKUP($A2, 'Solutions - Building'!$C:K, 9, FALSE),
IFERROR(VLOOKUP($A2, 'Solutions - Process'!$C:K, 9, FALSE),
VLOOKUP($A2, 'Solutions - Business'!$C:K, 9, FALSE)))</f>
        <v>0</v>
      </c>
      <c r="E2" s="108">
        <f>IFERROR(VLOOKUP($A2, 'Solutions - Building'!$C:L, 10, FALSE),
IFERROR(VLOOKUP($A2, 'Solutions - Process'!$C:L, 10, FALSE),
VLOOKUP($A2, 'Solutions - Business'!$C:M, 10, FALSE)))</f>
        <v>0</v>
      </c>
      <c r="F2" s="142">
        <f>IF(C2="Fully Implemented", 4,
IF(C2="Largely Implemented", 3,
IF(C2="Partially Implemented", 2,
IF(C2="Occasionally Implemented", 1,
IF(C2="Not Implemented", 0,
0)))))</f>
        <v>0</v>
      </c>
      <c r="G2" s="135">
        <f>IF(OR(D2="Fully Implemented", D2="Impossible to implement", D2="Further investigation necessary"), 0,
IF(D2="Very interesting", 4,
IF(D2="Quiet interesting", 3,
IF(D2="Little interesting", 2,
IF(D2="Not Interesting", 1,
0)))))</f>
        <v>0</v>
      </c>
      <c r="H2" s="135">
        <f>IF(E2="Very Difficult", 4,
IF(E2="Difficult", 1,
IF(E2="Moderate", 2,
IF(E2="Easy", 3,
IF(E2="Not Implemented", 0,
0)))))</f>
        <v>0</v>
      </c>
      <c r="I2" s="108">
        <f>(1-(F2/4))*G2</f>
        <v>0</v>
      </c>
      <c r="J2" s="144">
        <f>3*(1-F2/4)*(G2/4)*(H2/3)^0.5</f>
        <v>0</v>
      </c>
      <c r="K2" s="158">
        <f t="shared" ref="K2:K33" si="0">INT(A2)</f>
        <v>1</v>
      </c>
      <c r="L2" s="110" t="str">
        <f>IF(I2=0, "",I2)</f>
        <v/>
      </c>
      <c r="M2" s="148" t="str">
        <f>IF(J2=0, "",J2)</f>
        <v/>
      </c>
      <c r="N2" s="111" t="e">
        <f>AVERAGEIF(K:K, K2, L:L)</f>
        <v>#DIV/0!</v>
      </c>
      <c r="O2" s="125">
        <f>IFERROR(AVERAGEIF(K:K, K2, M:M),0)</f>
        <v>0</v>
      </c>
      <c r="P2" s="109">
        <f>AVERAGEIF(K:K, K2, I:I)</f>
        <v>0</v>
      </c>
      <c r="Q2"/>
      <c r="R2"/>
      <c r="S2"/>
    </row>
    <row r="3" spans="1:19">
      <c r="A3" s="104" t="s">
        <v>501</v>
      </c>
      <c r="B3" s="136" t="str">
        <f>IFERROR(VLOOKUP($A3, 'Solutions - Building'!$C:J, 2, FALSE),
IFERROR(VLOOKUP($A3, 'Solutions - Process'!$C:J, 2, FALSE),
VLOOKUP($A3, 'Solutions - Business'!$C:J, 2, FALSE)))</f>
        <v>Basculer tous les éclairages en LED</v>
      </c>
      <c r="C3" s="20" t="str">
        <f>IFERROR(VLOOKUP($A3, 'Solutions - Building'!C:J, 8, FALSE),
IFERROR(VLOOKUP($A3, 'Solutions - Process'!C:J, 8, FALSE),
VLOOKUP($A3, 'Solutions - Business'!C:J, 8, FALSE)))</f>
        <v xml:space="preserve">Not Implemented </v>
      </c>
      <c r="D3" s="20">
        <f>IFERROR(VLOOKUP($A3, 'Solutions - Building'!$C:K, 9, FALSE),
IFERROR(VLOOKUP($A3, 'Solutions - Process'!$C:K, 9, FALSE),
VLOOKUP($A3, 'Solutions - Business'!$C:K, 9, FALSE)))</f>
        <v>0</v>
      </c>
      <c r="E3">
        <f>IFERROR(VLOOKUP($A3, 'Solutions - Building'!$C:L, 10, FALSE),
IFERROR(VLOOKUP($A3, 'Solutions - Process'!$C:L, 10, FALSE),
VLOOKUP($A3, 'Solutions - Business'!$C:M, 10, FALSE)))</f>
        <v>0</v>
      </c>
      <c r="F3" s="20">
        <f t="shared" ref="F3:F66" si="1">IF(C3="Fully Implemented", 4,
IF(C3="Largely Implemented", 3,
IF(C3="Partially Implemented", 2,
IF(C3="Occasionally Implemented", 1,
IF(C3="Not Implemented", 0,
0)))))</f>
        <v>0</v>
      </c>
      <c r="G3" s="136">
        <f t="shared" ref="G3:G66" si="2">IF(OR(D3="Fully Implemented", D3="Impossible to implement", D3="Further investigation necessary"), 0,
IF(D3="Very interesting", 4,
IF(D3="Quiet interesting", 3,
IF(D3="Little interesting", 2,
IF(D3="Not Interesting", 1,
0)))))</f>
        <v>0</v>
      </c>
      <c r="H3" s="136">
        <f t="shared" ref="H3:H66" si="3">IF(E3="Very Difficult", 4,
IF(E3="Difficult", 1,
IF(E3="Moderate", 2,
IF(E3="Easy", 3,
IF(E3="Not Implemented", 0,
0)))))</f>
        <v>0</v>
      </c>
      <c r="I3">
        <f t="shared" ref="I3:I66" si="4">(1-(F3/4))*G3</f>
        <v>0</v>
      </c>
      <c r="J3" s="145">
        <f t="shared" ref="J3:J66" si="5">3*(1-F3/4)*(G3/4)*(H3/3)^0.5</f>
        <v>0</v>
      </c>
      <c r="K3" s="159">
        <f t="shared" si="0"/>
        <v>1</v>
      </c>
      <c r="L3" s="103" t="str">
        <f t="shared" ref="L3:L66" si="6">IF(I3=0, "",I3)</f>
        <v/>
      </c>
      <c r="M3" s="149" t="str">
        <f t="shared" ref="M3:M66" si="7">IF(J3=0, "",J3)</f>
        <v/>
      </c>
      <c r="N3" s="103"/>
      <c r="O3" s="126"/>
      <c r="P3" s="101"/>
    </row>
    <row r="4" spans="1:19">
      <c r="A4" s="104" t="s">
        <v>502</v>
      </c>
      <c r="B4" s="136" t="str">
        <f>IFERROR(VLOOKUP($A4, 'Solutions - Building'!$C:J, 2, FALSE),
IFERROR(VLOOKUP($A4, 'Solutions - Process'!$C:J, 2, FALSE),
VLOOKUP($A4, 'Solutions - Business'!$C:J, 2, FALSE)))</f>
        <v>Éteindre les compresseurs le soir et le week-end</v>
      </c>
      <c r="C4" s="20" t="str">
        <f>IFERROR(VLOOKUP($A4, 'Solutions - Building'!C:J, 8, FALSE),
IFERROR(VLOOKUP($A4, 'Solutions - Process'!C:J, 8, FALSE),
VLOOKUP($A4, 'Solutions - Business'!C:J, 8, FALSE)))</f>
        <v xml:space="preserve">Not Implemented </v>
      </c>
      <c r="D4" s="20">
        <f>IFERROR(VLOOKUP($A4, 'Solutions - Building'!$C:K, 9, FALSE),
IFERROR(VLOOKUP($A4, 'Solutions - Process'!$C:K, 9, FALSE),
VLOOKUP($A4, 'Solutions - Business'!$C:K, 9, FALSE)))</f>
        <v>0</v>
      </c>
      <c r="E4">
        <f>IFERROR(VLOOKUP($A4, 'Solutions - Building'!$C:L, 10, FALSE),
IFERROR(VLOOKUP($A4, 'Solutions - Process'!$C:L, 10, FALSE),
VLOOKUP($A4, 'Solutions - Business'!$C:M, 10, FALSE)))</f>
        <v>0</v>
      </c>
      <c r="F4" s="20">
        <f t="shared" si="1"/>
        <v>0</v>
      </c>
      <c r="G4" s="136">
        <f t="shared" si="2"/>
        <v>0</v>
      </c>
      <c r="H4" s="136">
        <f t="shared" si="3"/>
        <v>0</v>
      </c>
      <c r="I4">
        <f t="shared" si="4"/>
        <v>0</v>
      </c>
      <c r="J4" s="145">
        <f t="shared" si="5"/>
        <v>0</v>
      </c>
      <c r="K4" s="159">
        <f t="shared" si="0"/>
        <v>1</v>
      </c>
      <c r="L4" s="103" t="str">
        <f t="shared" si="6"/>
        <v/>
      </c>
      <c r="M4" s="149" t="str">
        <f t="shared" si="7"/>
        <v/>
      </c>
      <c r="N4" s="103"/>
      <c r="O4" s="126"/>
      <c r="P4" s="101"/>
    </row>
    <row r="5" spans="1:19">
      <c r="A5" s="104" t="s">
        <v>503</v>
      </c>
      <c r="B5" s="136" t="str">
        <f>IFERROR(VLOOKUP($A5, 'Solutions - Building'!$C:J, 2, FALSE),
IFERROR(VLOOKUP($A5, 'Solutions - Process'!$C:J, 2, FALSE),
VLOOKUP($A5, 'Solutions - Business'!$C:J, 2, FALSE)))</f>
        <v>Réduire les débits de ventilation</v>
      </c>
      <c r="C5" s="20" t="str">
        <f>IFERROR(VLOOKUP($A5, 'Solutions - Building'!C:J, 8, FALSE),
IFERROR(VLOOKUP($A5, 'Solutions - Process'!C:J, 8, FALSE),
VLOOKUP($A5, 'Solutions - Business'!C:J, 8, FALSE)))</f>
        <v xml:space="preserve">Not Implemented </v>
      </c>
      <c r="D5" s="20">
        <f>IFERROR(VLOOKUP($A5, 'Solutions - Building'!$C:K, 9, FALSE),
IFERROR(VLOOKUP($A5, 'Solutions - Process'!$C:K, 9, FALSE),
VLOOKUP($A5, 'Solutions - Business'!$C:K, 9, FALSE)))</f>
        <v>0</v>
      </c>
      <c r="E5">
        <f>IFERROR(VLOOKUP($A5, 'Solutions - Building'!$C:L, 10, FALSE),
IFERROR(VLOOKUP($A5, 'Solutions - Process'!$C:L, 10, FALSE),
VLOOKUP($A5, 'Solutions - Business'!$C:M, 10, FALSE)))</f>
        <v>0</v>
      </c>
      <c r="F5" s="20">
        <f t="shared" si="1"/>
        <v>0</v>
      </c>
      <c r="G5" s="136">
        <f t="shared" si="2"/>
        <v>0</v>
      </c>
      <c r="H5" s="136">
        <f t="shared" si="3"/>
        <v>0</v>
      </c>
      <c r="I5">
        <f t="shared" si="4"/>
        <v>0</v>
      </c>
      <c r="J5" s="145">
        <f t="shared" si="5"/>
        <v>0</v>
      </c>
      <c r="K5" s="159">
        <f t="shared" si="0"/>
        <v>1</v>
      </c>
      <c r="L5" s="103" t="str">
        <f t="shared" si="6"/>
        <v/>
      </c>
      <c r="M5" s="149" t="str">
        <f t="shared" si="7"/>
        <v/>
      </c>
      <c r="N5" s="102"/>
      <c r="O5" s="126"/>
      <c r="P5" s="101"/>
    </row>
    <row r="6" spans="1:19">
      <c r="A6" s="104" t="s">
        <v>504</v>
      </c>
      <c r="B6" s="136" t="str">
        <f>IFERROR(VLOOKUP($A6, 'Solutions - Building'!$C:J, 2, FALSE),
IFERROR(VLOOKUP($A6, 'Solutions - Process'!$C:J, 2, FALSE),
VLOOKUP($A6, 'Solutions - Business'!$C:J, 2, FALSE)))</f>
        <v>Éteindre les équipements informatiques le soir et le week-end</v>
      </c>
      <c r="C6" s="20" t="str">
        <f>IFERROR(VLOOKUP($A6, 'Solutions - Building'!C:J, 8, FALSE),
IFERROR(VLOOKUP($A6, 'Solutions - Process'!C:J, 8, FALSE),
VLOOKUP($A6, 'Solutions - Business'!C:J, 8, FALSE)))</f>
        <v xml:space="preserve">Not Implemented </v>
      </c>
      <c r="D6" s="20">
        <f>IFERROR(VLOOKUP($A6, 'Solutions - Building'!$C:K, 9, FALSE),
IFERROR(VLOOKUP($A6, 'Solutions - Process'!$C:K, 9, FALSE),
VLOOKUP($A6, 'Solutions - Business'!$C:K, 9, FALSE)))</f>
        <v>0</v>
      </c>
      <c r="E6">
        <f>IFERROR(VLOOKUP($A6, 'Solutions - Building'!$C:L, 10, FALSE),
IFERROR(VLOOKUP($A6, 'Solutions - Process'!$C:L, 10, FALSE),
VLOOKUP($A6, 'Solutions - Business'!$C:M, 10, FALSE)))</f>
        <v>0</v>
      </c>
      <c r="F6" s="20">
        <f t="shared" si="1"/>
        <v>0</v>
      </c>
      <c r="G6" s="136">
        <f t="shared" si="2"/>
        <v>0</v>
      </c>
      <c r="H6" s="136">
        <f t="shared" si="3"/>
        <v>0</v>
      </c>
      <c r="I6">
        <f t="shared" si="4"/>
        <v>0</v>
      </c>
      <c r="J6" s="145">
        <f t="shared" si="5"/>
        <v>0</v>
      </c>
      <c r="K6" s="159">
        <f t="shared" si="0"/>
        <v>1</v>
      </c>
      <c r="L6" s="103" t="str">
        <f t="shared" si="6"/>
        <v/>
      </c>
      <c r="M6" s="149" t="str">
        <f t="shared" si="7"/>
        <v/>
      </c>
      <c r="N6" s="103"/>
      <c r="O6" s="126"/>
      <c r="P6" s="101"/>
    </row>
    <row r="7" spans="1:19">
      <c r="A7" s="104" t="s">
        <v>505</v>
      </c>
      <c r="B7" s="136" t="str">
        <f>IFERROR(VLOOKUP($A7, 'Solutions - Building'!$C:J, 2, FALSE),
IFERROR(VLOOKUP($A7, 'Solutions - Process'!$C:J, 2, FALSE),
VLOOKUP($A7, 'Solutions - Business'!$C:J, 2, FALSE)))</f>
        <v>Supprimer les chauffages d'appoint</v>
      </c>
      <c r="C7" s="20" t="str">
        <f>IFERROR(VLOOKUP($A7, 'Solutions - Building'!C:J, 8, FALSE),
IFERROR(VLOOKUP($A7, 'Solutions - Process'!C:J, 8, FALSE),
VLOOKUP($A7, 'Solutions - Business'!C:J, 8, FALSE)))</f>
        <v xml:space="preserve">Not Implemented </v>
      </c>
      <c r="D7" s="20">
        <f>IFERROR(VLOOKUP($A7, 'Solutions - Building'!$C:K, 9, FALSE),
IFERROR(VLOOKUP($A7, 'Solutions - Process'!$C:K, 9, FALSE),
VLOOKUP($A7, 'Solutions - Business'!$C:K, 9, FALSE)))</f>
        <v>0</v>
      </c>
      <c r="E7">
        <f>IFERROR(VLOOKUP($A7, 'Solutions - Building'!$C:L, 10, FALSE),
IFERROR(VLOOKUP($A7, 'Solutions - Process'!$C:L, 10, FALSE),
VLOOKUP($A7, 'Solutions - Business'!$C:M, 10, FALSE)))</f>
        <v>0</v>
      </c>
      <c r="F7" s="20">
        <f t="shared" si="1"/>
        <v>0</v>
      </c>
      <c r="G7" s="136">
        <f t="shared" si="2"/>
        <v>0</v>
      </c>
      <c r="H7" s="136">
        <f t="shared" si="3"/>
        <v>0</v>
      </c>
      <c r="I7">
        <f t="shared" si="4"/>
        <v>0</v>
      </c>
      <c r="J7" s="145">
        <f t="shared" si="5"/>
        <v>0</v>
      </c>
      <c r="K7" s="159">
        <f t="shared" si="0"/>
        <v>1</v>
      </c>
      <c r="L7" s="103" t="str">
        <f t="shared" si="6"/>
        <v/>
      </c>
      <c r="M7" s="149" t="str">
        <f t="shared" si="7"/>
        <v/>
      </c>
      <c r="N7" s="103"/>
      <c r="O7" s="126"/>
      <c r="P7" s="101"/>
    </row>
    <row r="8" spans="1:19">
      <c r="A8" s="104" t="s">
        <v>506</v>
      </c>
      <c r="B8" s="136" t="str">
        <f>IFERROR(VLOOKUP($A8, 'Solutions - Building'!$C:J, 2, FALSE),
IFERROR(VLOOKUP($A8, 'Solutions - Process'!$C:J, 2, FALSE),
VLOOKUP($A8, 'Solutions - Business'!$C:J, 2, FALSE)))</f>
        <v>Éteindre les machines AFS le soir et le week-end</v>
      </c>
      <c r="C8" s="20" t="str">
        <f>IFERROR(VLOOKUP($A8, 'Solutions - Building'!C:J, 8, FALSE),
IFERROR(VLOOKUP($A8, 'Solutions - Process'!C:J, 8, FALSE),
VLOOKUP($A8, 'Solutions - Business'!C:J, 8, FALSE)))</f>
        <v xml:space="preserve">Not Implemented </v>
      </c>
      <c r="D8" s="20">
        <f>IFERROR(VLOOKUP($A8, 'Solutions - Building'!$C:K, 9, FALSE),
IFERROR(VLOOKUP($A8, 'Solutions - Process'!$C:K, 9, FALSE),
VLOOKUP($A8, 'Solutions - Business'!$C:K, 9, FALSE)))</f>
        <v>0</v>
      </c>
      <c r="E8">
        <f>IFERROR(VLOOKUP($A8, 'Solutions - Building'!$C:L, 10, FALSE),
IFERROR(VLOOKUP($A8, 'Solutions - Process'!$C:L, 10, FALSE),
VLOOKUP($A8, 'Solutions - Business'!$C:M, 10, FALSE)))</f>
        <v>0</v>
      </c>
      <c r="F8" s="20">
        <f t="shared" si="1"/>
        <v>0</v>
      </c>
      <c r="G8" s="136">
        <f t="shared" si="2"/>
        <v>0</v>
      </c>
      <c r="H8" s="136">
        <f t="shared" si="3"/>
        <v>0</v>
      </c>
      <c r="I8">
        <f>(1-(F8/4))*G8</f>
        <v>0</v>
      </c>
      <c r="J8" s="145">
        <f t="shared" si="5"/>
        <v>0</v>
      </c>
      <c r="K8" s="159">
        <f t="shared" si="0"/>
        <v>1</v>
      </c>
      <c r="L8" s="103" t="str">
        <f t="shared" si="6"/>
        <v/>
      </c>
      <c r="M8" s="149" t="str">
        <f t="shared" si="7"/>
        <v/>
      </c>
      <c r="N8" s="103"/>
      <c r="O8" s="126"/>
      <c r="P8" s="101"/>
    </row>
    <row r="9" spans="1:19">
      <c r="A9" s="104" t="s">
        <v>507</v>
      </c>
      <c r="B9" s="136" t="str">
        <f>IFERROR(VLOOKUP($A9, 'Solutions - Building'!$C:J, 2, FALSE),
IFERROR(VLOOKUP($A9, 'Solutions - Process'!$C:J, 2, FALSE),
VLOOKUP($A9, 'Solutions - Business'!$C:J, 2, FALSE)))</f>
        <v>Réduire l'amplitude horaire du chauffage central</v>
      </c>
      <c r="C9" s="20" t="str">
        <f>IFERROR(VLOOKUP($A9, 'Solutions - Building'!C:J, 8, FALSE),
IFERROR(VLOOKUP($A9, 'Solutions - Process'!C:J, 8, FALSE),
VLOOKUP($A9, 'Solutions - Business'!C:J, 8, FALSE)))</f>
        <v xml:space="preserve">Not Implemented </v>
      </c>
      <c r="D9" s="20">
        <f>IFERROR(VLOOKUP($A9, 'Solutions - Building'!$C:K, 9, FALSE),
IFERROR(VLOOKUP($A9, 'Solutions - Process'!$C:K, 9, FALSE),
VLOOKUP($A9, 'Solutions - Business'!$C:K, 9, FALSE)))</f>
        <v>0</v>
      </c>
      <c r="E9">
        <f>IFERROR(VLOOKUP($A9, 'Solutions - Building'!$C:L, 10, FALSE),
IFERROR(VLOOKUP($A9, 'Solutions - Process'!$C:L, 10, FALSE),
VLOOKUP($A9, 'Solutions - Business'!$C:M, 10, FALSE)))</f>
        <v>0</v>
      </c>
      <c r="F9" s="20">
        <f t="shared" si="1"/>
        <v>0</v>
      </c>
      <c r="G9" s="136">
        <f t="shared" si="2"/>
        <v>0</v>
      </c>
      <c r="H9" s="136">
        <f t="shared" si="3"/>
        <v>0</v>
      </c>
      <c r="I9">
        <f t="shared" si="4"/>
        <v>0</v>
      </c>
      <c r="J9" s="145">
        <f t="shared" si="5"/>
        <v>0</v>
      </c>
      <c r="K9" s="159">
        <f t="shared" si="0"/>
        <v>1</v>
      </c>
      <c r="L9" s="103" t="str">
        <f t="shared" si="6"/>
        <v/>
      </c>
      <c r="M9" s="149" t="str">
        <f t="shared" si="7"/>
        <v/>
      </c>
      <c r="N9" s="103"/>
      <c r="O9" s="126"/>
      <c r="P9" s="101"/>
    </row>
    <row r="10" spans="1:19" s="113" customFormat="1">
      <c r="A10" s="112" t="s">
        <v>508</v>
      </c>
      <c r="B10" s="137" t="str">
        <f>IFERROR(VLOOKUP($A10, 'Solutions - Building'!$C:J, 2, FALSE),
IFERROR(VLOOKUP($A10, 'Solutions - Process'!$C:J, 2, FALSE),
VLOOKUP($A10, 'Solutions - Business'!$C:J, 2, FALSE)))</f>
        <v>Réduire la température des ballons</v>
      </c>
      <c r="C10" s="143" t="str">
        <f>IFERROR(VLOOKUP($A10, 'Solutions - Building'!C:J, 8, FALSE),
IFERROR(VLOOKUP($A10, 'Solutions - Process'!C:J, 8, FALSE),
VLOOKUP($A10, 'Solutions - Business'!C:J, 8, FALSE)))</f>
        <v xml:space="preserve">Not Implemented </v>
      </c>
      <c r="D10" s="143">
        <f>IFERROR(VLOOKUP($A10, 'Solutions - Building'!$C:K, 9, FALSE),
IFERROR(VLOOKUP($A10, 'Solutions - Process'!$C:K, 9, FALSE),
VLOOKUP($A10, 'Solutions - Business'!$C:K, 9, FALSE)))</f>
        <v>0</v>
      </c>
      <c r="E10" s="113">
        <f>IFERROR(VLOOKUP($A10, 'Solutions - Building'!$C:L, 10, FALSE),
IFERROR(VLOOKUP($A10, 'Solutions - Process'!$C:L, 10, FALSE),
VLOOKUP($A10, 'Solutions - Business'!$C:M, 10, FALSE)))</f>
        <v>0</v>
      </c>
      <c r="F10" s="143">
        <f t="shared" si="1"/>
        <v>0</v>
      </c>
      <c r="G10" s="137">
        <f t="shared" si="2"/>
        <v>0</v>
      </c>
      <c r="H10" s="137">
        <f t="shared" si="3"/>
        <v>0</v>
      </c>
      <c r="I10" s="113">
        <f t="shared" si="4"/>
        <v>0</v>
      </c>
      <c r="J10" s="146">
        <f t="shared" si="5"/>
        <v>0</v>
      </c>
      <c r="K10" s="160">
        <f t="shared" si="0"/>
        <v>1</v>
      </c>
      <c r="L10" s="115" t="str">
        <f t="shared" si="6"/>
        <v/>
      </c>
      <c r="M10" s="150" t="str">
        <f t="shared" si="7"/>
        <v/>
      </c>
      <c r="N10" s="115"/>
      <c r="O10" s="127"/>
      <c r="P10" s="114"/>
      <c r="Q10"/>
      <c r="R10"/>
      <c r="S10"/>
    </row>
    <row r="11" spans="1:19" s="117" customFormat="1">
      <c r="A11" s="116" t="s">
        <v>509</v>
      </c>
      <c r="B11" s="138" t="str">
        <f>IFERROR(VLOOKUP($A11, 'Solutions - Building'!$C:J, 2, FALSE),
IFERROR(VLOOKUP($A11, 'Solutions - Process'!$C:J, 2, FALSE),
VLOOKUP($A11, 'Solutions - Business'!$C:J, 2, FALSE)))</f>
        <v>Installation de compteurs et suivi des consommations</v>
      </c>
      <c r="C11" s="9" t="str">
        <f>IFERROR(VLOOKUP($A11, 'Solutions - Building'!C:J, 8, FALSE),
IFERROR(VLOOKUP($A11, 'Solutions - Process'!C:J, 8, FALSE),
VLOOKUP($A11, 'Solutions - Business'!C:J, 8, FALSE)))</f>
        <v xml:space="preserve">Not Implemented </v>
      </c>
      <c r="D11" s="9">
        <f>IFERROR(VLOOKUP($A11, 'Solutions - Building'!$C:K, 9, FALSE),
IFERROR(VLOOKUP($A11, 'Solutions - Process'!$C:K, 9, FALSE),
VLOOKUP($A11, 'Solutions - Business'!$C:K, 9, FALSE)))</f>
        <v>0</v>
      </c>
      <c r="E11" s="117">
        <f>IFERROR(VLOOKUP($A11, 'Solutions - Building'!$C:L, 10, FALSE),
IFERROR(VLOOKUP($A11, 'Solutions - Process'!$C:L, 10, FALSE),
VLOOKUP($A11, 'Solutions - Business'!$C:M, 10, FALSE)))</f>
        <v>0</v>
      </c>
      <c r="F11" s="9">
        <f t="shared" si="1"/>
        <v>0</v>
      </c>
      <c r="G11" s="138">
        <f t="shared" si="2"/>
        <v>0</v>
      </c>
      <c r="H11" s="138">
        <f t="shared" si="3"/>
        <v>0</v>
      </c>
      <c r="I11" s="117">
        <f t="shared" si="4"/>
        <v>0</v>
      </c>
      <c r="J11" s="147">
        <f t="shared" si="5"/>
        <v>0</v>
      </c>
      <c r="K11" s="98">
        <f t="shared" si="0"/>
        <v>2</v>
      </c>
      <c r="L11" s="119" t="str">
        <f t="shared" si="6"/>
        <v/>
      </c>
      <c r="M11" s="151" t="str">
        <f t="shared" si="7"/>
        <v/>
      </c>
      <c r="N11" s="119" t="e">
        <f>AVERAGEIF(K:K, K11, L:L)</f>
        <v>#DIV/0!</v>
      </c>
      <c r="O11" s="128">
        <f>IFERROR(AVERAGEIF(K:K, K11, M:M),0)</f>
        <v>0</v>
      </c>
      <c r="P11" s="118">
        <f>AVERAGEIF(K:K, K11, I:I)</f>
        <v>0</v>
      </c>
      <c r="Q11"/>
      <c r="R11"/>
      <c r="S11"/>
    </row>
    <row r="12" spans="1:19" s="108" customFormat="1">
      <c r="A12" s="120" t="s">
        <v>510</v>
      </c>
      <c r="B12" s="135" t="str">
        <f>IFERROR(VLOOKUP($A12, 'Solutions - Building'!$C:J, 2, FALSE),
IFERROR(VLOOKUP($A12, 'Solutions - Process'!$C:J, 2, FALSE),
VLOOKUP($A12, 'Solutions - Business'!$C:J, 2, FALSE)))</f>
        <v>Installer des compteurs d'eau intelligents et se connecter à une plateforme en ligne (LoRa)</v>
      </c>
      <c r="C12" s="142" t="str">
        <f>IFERROR(VLOOKUP($A12, 'Solutions - Building'!C:J, 8, FALSE),
IFERROR(VLOOKUP($A12, 'Solutions - Process'!C:J, 8, FALSE),
VLOOKUP($A12, 'Solutions - Business'!C:J, 8, FALSE)))</f>
        <v xml:space="preserve">Not Implemented </v>
      </c>
      <c r="D12" s="142">
        <f>IFERROR(VLOOKUP($A12, 'Solutions - Building'!$C:K, 9, FALSE),
IFERROR(VLOOKUP($A12, 'Solutions - Process'!$C:K, 9, FALSE),
VLOOKUP($A12, 'Solutions - Business'!$C:K, 9, FALSE)))</f>
        <v>0</v>
      </c>
      <c r="E12" s="108">
        <f>IFERROR(VLOOKUP($A12, 'Solutions - Building'!$C:L, 10, FALSE),
IFERROR(VLOOKUP($A12, 'Solutions - Process'!$C:L, 10, FALSE),
VLOOKUP($A12, 'Solutions - Business'!$C:M, 10, FALSE)))</f>
        <v>0</v>
      </c>
      <c r="F12" s="142">
        <f t="shared" si="1"/>
        <v>0</v>
      </c>
      <c r="G12" s="135">
        <f t="shared" si="2"/>
        <v>0</v>
      </c>
      <c r="H12" s="135">
        <f t="shared" si="3"/>
        <v>0</v>
      </c>
      <c r="I12" s="108">
        <f t="shared" si="4"/>
        <v>0</v>
      </c>
      <c r="J12" s="144">
        <f t="shared" si="5"/>
        <v>0</v>
      </c>
      <c r="K12" s="158">
        <f t="shared" si="0"/>
        <v>3</v>
      </c>
      <c r="L12" s="110" t="str">
        <f t="shared" si="6"/>
        <v/>
      </c>
      <c r="M12" s="148" t="str">
        <f t="shared" si="7"/>
        <v/>
      </c>
      <c r="N12" s="110">
        <f>IFERROR(AVERAGEIF(K:K, K12, L:L),0)</f>
        <v>0</v>
      </c>
      <c r="O12" s="129">
        <f>IFERROR(AVERAGEIF(K:K, K12, M:M),0)</f>
        <v>0</v>
      </c>
      <c r="P12" s="109">
        <f>AVERAGEIF(K:K, K12, I:I)</f>
        <v>0</v>
      </c>
      <c r="Q12"/>
      <c r="R12"/>
      <c r="S12"/>
    </row>
    <row r="13" spans="1:19" s="113" customFormat="1">
      <c r="A13" s="112" t="s">
        <v>511</v>
      </c>
      <c r="B13" s="137" t="str">
        <f>IFERROR(VLOOKUP($A13, 'Solutions - Building'!$C:J, 2, FALSE),
IFERROR(VLOOKUP($A13, 'Solutions - Process'!$C:J, 2, FALSE),
VLOOKUP($A13, 'Solutions - Business'!$C:J, 2, FALSE)))</f>
        <v>Analyser les courbes de consommation et paramétrer des alertes</v>
      </c>
      <c r="C13" s="143" t="str">
        <f>IFERROR(VLOOKUP($A13, 'Solutions - Building'!C:J, 8, FALSE),
IFERROR(VLOOKUP($A13, 'Solutions - Process'!C:J, 8, FALSE),
VLOOKUP($A13, 'Solutions - Business'!C:J, 8, FALSE)))</f>
        <v xml:space="preserve">Not Implemented </v>
      </c>
      <c r="D13" s="143">
        <f>IFERROR(VLOOKUP($A13, 'Solutions - Building'!$C:K, 9, FALSE),
IFERROR(VLOOKUP($A13, 'Solutions - Process'!$C:K, 9, FALSE),
VLOOKUP($A13, 'Solutions - Business'!$C:K, 9, FALSE)))</f>
        <v>0</v>
      </c>
      <c r="E13" s="113">
        <f>IFERROR(VLOOKUP($A13, 'Solutions - Building'!$C:L, 10, FALSE),
IFERROR(VLOOKUP($A13, 'Solutions - Process'!$C:L, 10, FALSE),
VLOOKUP($A13, 'Solutions - Business'!$C:M, 10, FALSE)))</f>
        <v>0</v>
      </c>
      <c r="F13" s="143">
        <f t="shared" si="1"/>
        <v>0</v>
      </c>
      <c r="G13" s="137">
        <f t="shared" si="2"/>
        <v>0</v>
      </c>
      <c r="H13" s="137">
        <f t="shared" si="3"/>
        <v>0</v>
      </c>
      <c r="I13" s="113">
        <f t="shared" si="4"/>
        <v>0</v>
      </c>
      <c r="J13" s="146">
        <f t="shared" si="5"/>
        <v>0</v>
      </c>
      <c r="K13" s="160">
        <f t="shared" si="0"/>
        <v>3</v>
      </c>
      <c r="L13" s="115" t="str">
        <f t="shared" si="6"/>
        <v/>
      </c>
      <c r="M13" s="150" t="str">
        <f t="shared" si="7"/>
        <v/>
      </c>
      <c r="N13" s="115"/>
      <c r="O13" s="127"/>
      <c r="P13" s="114"/>
      <c r="Q13"/>
      <c r="R13"/>
      <c r="S13"/>
    </row>
    <row r="14" spans="1:19" s="108" customFormat="1">
      <c r="A14" s="120" t="s">
        <v>512</v>
      </c>
      <c r="B14" s="135" t="str">
        <f>IFERROR(VLOOKUP($A14, 'Solutions - Building'!$C:J, 2, FALSE),
IFERROR(VLOOKUP($A14, 'Solutions - Process'!$C:J, 2, FALSE),
VLOOKUP($A14, 'Solutions - Business'!$C:J, 2, FALSE)))</f>
        <v>Installer des toilettes à faible débit</v>
      </c>
      <c r="C14" s="142" t="str">
        <f>IFERROR(VLOOKUP($A14, 'Solutions - Building'!C:J, 8, FALSE),
IFERROR(VLOOKUP($A14, 'Solutions - Process'!C:J, 8, FALSE),
VLOOKUP($A14, 'Solutions - Business'!C:J, 8, FALSE)))</f>
        <v xml:space="preserve">Not Implemented </v>
      </c>
      <c r="D14" s="142">
        <f>IFERROR(VLOOKUP($A14, 'Solutions - Building'!$C:K, 9, FALSE),
IFERROR(VLOOKUP($A14, 'Solutions - Process'!$C:K, 9, FALSE),
VLOOKUP($A14, 'Solutions - Business'!$C:K, 9, FALSE)))</f>
        <v>0</v>
      </c>
      <c r="E14" s="108">
        <f>IFERROR(VLOOKUP($A14, 'Solutions - Building'!$C:L, 10, FALSE),
IFERROR(VLOOKUP($A14, 'Solutions - Process'!$C:L, 10, FALSE),
VLOOKUP($A14, 'Solutions - Business'!$C:M, 10, FALSE)))</f>
        <v>0</v>
      </c>
      <c r="F14" s="142">
        <f t="shared" si="1"/>
        <v>0</v>
      </c>
      <c r="G14" s="135">
        <f t="shared" si="2"/>
        <v>0</v>
      </c>
      <c r="H14" s="135">
        <f t="shared" si="3"/>
        <v>0</v>
      </c>
      <c r="I14" s="108">
        <f t="shared" si="4"/>
        <v>0</v>
      </c>
      <c r="J14" s="144">
        <f t="shared" si="5"/>
        <v>0</v>
      </c>
      <c r="K14" s="161">
        <f t="shared" si="0"/>
        <v>4</v>
      </c>
      <c r="L14" s="121" t="str">
        <f t="shared" si="6"/>
        <v/>
      </c>
      <c r="M14" s="152" t="str">
        <f t="shared" si="7"/>
        <v/>
      </c>
      <c r="N14" s="121" t="e">
        <f>AVERAGEIF(K:K, K14, L:L)</f>
        <v>#DIV/0!</v>
      </c>
      <c r="O14" s="130">
        <f>IFERROR(AVERAGEIF(K:K, K14, M:M),0)</f>
        <v>0</v>
      </c>
      <c r="P14" s="109">
        <f>AVERAGEIF(K:K, K14, I:I)</f>
        <v>0</v>
      </c>
      <c r="Q14"/>
      <c r="R14"/>
      <c r="S14"/>
    </row>
    <row r="15" spans="1:19">
      <c r="A15" s="104" t="s">
        <v>513</v>
      </c>
      <c r="B15" s="136" t="str">
        <f>IFERROR(VLOOKUP($A15, 'Solutions - Building'!$C:J, 2, FALSE),
IFERROR(VLOOKUP($A15, 'Solutions - Process'!$C:J, 2, FALSE),
VLOOKUP($A15, 'Solutions - Business'!$C:J, 2, FALSE)))</f>
        <v>Installer des toilettes à double débit</v>
      </c>
      <c r="C15" s="20" t="str">
        <f>IFERROR(VLOOKUP($A15, 'Solutions - Building'!C:J, 8, FALSE),
IFERROR(VLOOKUP($A15, 'Solutions - Process'!C:J, 8, FALSE),
VLOOKUP($A15, 'Solutions - Business'!C:J, 8, FALSE)))</f>
        <v xml:space="preserve">Not Implemented </v>
      </c>
      <c r="D15" s="20">
        <f>IFERROR(VLOOKUP($A15, 'Solutions - Building'!$C:K, 9, FALSE),
IFERROR(VLOOKUP($A15, 'Solutions - Process'!$C:K, 9, FALSE),
VLOOKUP($A15, 'Solutions - Business'!$C:K, 9, FALSE)))</f>
        <v>0</v>
      </c>
      <c r="E15">
        <f>IFERROR(VLOOKUP($A15, 'Solutions - Building'!$C:L, 10, FALSE),
IFERROR(VLOOKUP($A15, 'Solutions - Process'!$C:L, 10, FALSE),
VLOOKUP($A15, 'Solutions - Business'!$C:M, 10, FALSE)))</f>
        <v>0</v>
      </c>
      <c r="F15" s="20">
        <f t="shared" si="1"/>
        <v>0</v>
      </c>
      <c r="G15" s="136">
        <f t="shared" si="2"/>
        <v>0</v>
      </c>
      <c r="H15" s="136">
        <f t="shared" si="3"/>
        <v>0</v>
      </c>
      <c r="I15">
        <f t="shared" si="4"/>
        <v>0</v>
      </c>
      <c r="J15" s="145">
        <f t="shared" si="5"/>
        <v>0</v>
      </c>
      <c r="K15" s="162">
        <f t="shared" si="0"/>
        <v>4</v>
      </c>
      <c r="L15" s="106" t="str">
        <f t="shared" si="6"/>
        <v/>
      </c>
      <c r="M15" s="153" t="str">
        <f t="shared" si="7"/>
        <v/>
      </c>
      <c r="N15" s="106"/>
      <c r="O15" s="131"/>
      <c r="P15" s="101"/>
    </row>
    <row r="16" spans="1:19" s="113" customFormat="1">
      <c r="A16" s="112" t="s">
        <v>514</v>
      </c>
      <c r="B16" s="137" t="str">
        <f>IFERROR(VLOOKUP($A16, 'Solutions - Building'!$C:J, 2, FALSE),
IFERROR(VLOOKUP($A16, 'Solutions - Process'!$C:J, 2, FALSE),
VLOOKUP($A16, 'Solutions - Business'!$C:J, 2, FALSE)))</f>
        <v>Installer des aérateurs sur les robinets</v>
      </c>
      <c r="C16" s="143" t="str">
        <f>IFERROR(VLOOKUP($A16, 'Solutions - Building'!C:J, 8, FALSE),
IFERROR(VLOOKUP($A16, 'Solutions - Process'!C:J, 8, FALSE),
VLOOKUP($A16, 'Solutions - Business'!C:J, 8, FALSE)))</f>
        <v xml:space="preserve">Not Implemented </v>
      </c>
      <c r="D16" s="143">
        <f>IFERROR(VLOOKUP($A16, 'Solutions - Building'!$C:K, 9, FALSE),
IFERROR(VLOOKUP($A16, 'Solutions - Process'!$C:K, 9, FALSE),
VLOOKUP($A16, 'Solutions - Business'!$C:K, 9, FALSE)))</f>
        <v>0</v>
      </c>
      <c r="E16" s="113">
        <f>IFERROR(VLOOKUP($A16, 'Solutions - Building'!$C:L, 10, FALSE),
IFERROR(VLOOKUP($A16, 'Solutions - Process'!$C:L, 10, FALSE),
VLOOKUP($A16, 'Solutions - Business'!$C:M, 10, FALSE)))</f>
        <v>0</v>
      </c>
      <c r="F16" s="143">
        <f t="shared" si="1"/>
        <v>0</v>
      </c>
      <c r="G16" s="137">
        <f t="shared" si="2"/>
        <v>0</v>
      </c>
      <c r="H16" s="137">
        <f t="shared" si="3"/>
        <v>0</v>
      </c>
      <c r="I16" s="113">
        <f t="shared" si="4"/>
        <v>0</v>
      </c>
      <c r="J16" s="146">
        <f t="shared" si="5"/>
        <v>0</v>
      </c>
      <c r="K16" s="163">
        <f t="shared" si="0"/>
        <v>4</v>
      </c>
      <c r="L16" s="122" t="str">
        <f t="shared" si="6"/>
        <v/>
      </c>
      <c r="M16" s="154" t="str">
        <f t="shared" si="7"/>
        <v/>
      </c>
      <c r="N16" s="122"/>
      <c r="O16" s="132"/>
      <c r="P16" s="114"/>
      <c r="Q16"/>
      <c r="R16"/>
      <c r="S16"/>
    </row>
    <row r="17" spans="1:19" s="108" customFormat="1">
      <c r="A17" s="120" t="s">
        <v>515</v>
      </c>
      <c r="B17" s="135" t="str">
        <f>IFERROR(VLOOKUP($A17, 'Solutions - Building'!$C:J, 2, FALSE),
IFERROR(VLOOKUP($A17, 'Solutions - Process'!$C:J, 2, FALSE),
VLOOKUP($A17, 'Solutions - Business'!$C:J, 2, FALSE)))</f>
        <v>Orienter la façade principale en fonction de l'ensoleillement</v>
      </c>
      <c r="C17" s="142" t="str">
        <f>IFERROR(VLOOKUP($A17, 'Solutions - Building'!C:J, 8, FALSE),
IFERROR(VLOOKUP($A17, 'Solutions - Process'!C:J, 8, FALSE),
VLOOKUP($A17, 'Solutions - Business'!C:J, 8, FALSE)))</f>
        <v xml:space="preserve">Not Implemented </v>
      </c>
      <c r="D17" s="142">
        <f>IFERROR(VLOOKUP($A17, 'Solutions - Building'!$C:K, 9, FALSE),
IFERROR(VLOOKUP($A17, 'Solutions - Process'!$C:K, 9, FALSE),
VLOOKUP($A17, 'Solutions - Business'!$C:K, 9, FALSE)))</f>
        <v>0</v>
      </c>
      <c r="E17" s="108">
        <f>IFERROR(VLOOKUP($A17, 'Solutions - Building'!$C:L, 10, FALSE),
IFERROR(VLOOKUP($A17, 'Solutions - Process'!$C:L, 10, FALSE),
VLOOKUP($A17, 'Solutions - Business'!$C:M, 10, FALSE)))</f>
        <v>0</v>
      </c>
      <c r="F17" s="142">
        <f t="shared" si="1"/>
        <v>0</v>
      </c>
      <c r="G17" s="135">
        <f t="shared" si="2"/>
        <v>0</v>
      </c>
      <c r="H17" s="135">
        <f t="shared" si="3"/>
        <v>0</v>
      </c>
      <c r="I17" s="108">
        <f t="shared" si="4"/>
        <v>0</v>
      </c>
      <c r="J17" s="144">
        <f t="shared" si="5"/>
        <v>0</v>
      </c>
      <c r="K17" s="158">
        <f t="shared" si="0"/>
        <v>5</v>
      </c>
      <c r="L17" s="110" t="str">
        <f t="shared" si="6"/>
        <v/>
      </c>
      <c r="M17" s="148" t="str">
        <f t="shared" si="7"/>
        <v/>
      </c>
      <c r="N17" s="110" t="e">
        <f>AVERAGEIF(K:K, K17, L:L)</f>
        <v>#DIV/0!</v>
      </c>
      <c r="O17" s="129">
        <f>IFERROR(AVERAGEIF(K:K, K17, M:M),0)</f>
        <v>0</v>
      </c>
      <c r="P17" s="109">
        <f>AVERAGEIF(K:K, K17, I:I)</f>
        <v>0</v>
      </c>
      <c r="Q17"/>
      <c r="R17"/>
      <c r="S17"/>
    </row>
    <row r="18" spans="1:19" s="113" customFormat="1">
      <c r="A18" s="112" t="s">
        <v>516</v>
      </c>
      <c r="B18" s="137" t="str">
        <f>IFERROR(VLOOKUP($A18, 'Solutions - Building'!$C:J, 2, FALSE),
IFERROR(VLOOKUP($A18, 'Solutions - Process'!$C:J, 2, FALSE),
VLOOKUP($A18, 'Solutions - Business'!$C:J, 2, FALSE)))</f>
        <v>Optimiser les surfaces opaques selon l'orientation du bâtiment</v>
      </c>
      <c r="C18" s="143" t="str">
        <f>IFERROR(VLOOKUP($A18, 'Solutions - Building'!C:J, 8, FALSE),
IFERROR(VLOOKUP($A18, 'Solutions - Process'!C:J, 8, FALSE),
VLOOKUP($A18, 'Solutions - Business'!C:J, 8, FALSE)))</f>
        <v xml:space="preserve">Not Implemented </v>
      </c>
      <c r="D18" s="143">
        <f>IFERROR(VLOOKUP($A18, 'Solutions - Building'!$C:K, 9, FALSE),
IFERROR(VLOOKUP($A18, 'Solutions - Process'!$C:K, 9, FALSE),
VLOOKUP($A18, 'Solutions - Business'!$C:K, 9, FALSE)))</f>
        <v>0</v>
      </c>
      <c r="E18" s="113">
        <f>IFERROR(VLOOKUP($A18, 'Solutions - Building'!$C:L, 10, FALSE),
IFERROR(VLOOKUP($A18, 'Solutions - Process'!$C:L, 10, FALSE),
VLOOKUP($A18, 'Solutions - Business'!$C:M, 10, FALSE)))</f>
        <v>0</v>
      </c>
      <c r="F18" s="143">
        <f t="shared" si="1"/>
        <v>0</v>
      </c>
      <c r="G18" s="137">
        <f t="shared" si="2"/>
        <v>0</v>
      </c>
      <c r="H18" s="137">
        <f t="shared" si="3"/>
        <v>0</v>
      </c>
      <c r="I18" s="113">
        <f t="shared" si="4"/>
        <v>0</v>
      </c>
      <c r="J18" s="146">
        <f t="shared" si="5"/>
        <v>0</v>
      </c>
      <c r="K18" s="160">
        <f t="shared" si="0"/>
        <v>5</v>
      </c>
      <c r="L18" s="115" t="str">
        <f t="shared" si="6"/>
        <v/>
      </c>
      <c r="M18" s="150" t="str">
        <f t="shared" si="7"/>
        <v/>
      </c>
      <c r="N18" s="115"/>
      <c r="O18" s="127"/>
      <c r="P18" s="114"/>
      <c r="Q18"/>
      <c r="R18"/>
      <c r="S18"/>
    </row>
    <row r="19" spans="1:19" s="108" customFormat="1">
      <c r="A19" s="120" t="s">
        <v>517</v>
      </c>
      <c r="B19" s="135" t="str">
        <f>IFERROR(VLOOKUP($A19, 'Solutions - Building'!$C:J, 2, FALSE),
IFERROR(VLOOKUP($A19, 'Solutions - Process'!$C:J, 2, FALSE),
VLOOKUP($A19, 'Solutions - Business'!$C:J, 2, FALSE)))</f>
        <v>Privilégier les matériaux locaux</v>
      </c>
      <c r="C19" s="142" t="str">
        <f>IFERROR(VLOOKUP($A19, 'Solutions - Building'!C:J, 8, FALSE),
IFERROR(VLOOKUP($A19, 'Solutions - Process'!C:J, 8, FALSE),
VLOOKUP($A19, 'Solutions - Business'!C:J, 8, FALSE)))</f>
        <v xml:space="preserve">Not Implemented </v>
      </c>
      <c r="D19" s="142">
        <f>IFERROR(VLOOKUP($A19, 'Solutions - Building'!$C:K, 9, FALSE),
IFERROR(VLOOKUP($A19, 'Solutions - Process'!$C:K, 9, FALSE),
VLOOKUP($A19, 'Solutions - Business'!$C:K, 9, FALSE)))</f>
        <v>0</v>
      </c>
      <c r="E19" s="108">
        <f>IFERROR(VLOOKUP($A19, 'Solutions - Building'!$C:L, 10, FALSE),
IFERROR(VLOOKUP($A19, 'Solutions - Process'!$C:L, 10, FALSE),
VLOOKUP($A19, 'Solutions - Business'!$C:M, 10, FALSE)))</f>
        <v>0</v>
      </c>
      <c r="F19" s="142">
        <f t="shared" si="1"/>
        <v>0</v>
      </c>
      <c r="G19" s="135">
        <f t="shared" si="2"/>
        <v>0</v>
      </c>
      <c r="H19" s="135">
        <f t="shared" si="3"/>
        <v>0</v>
      </c>
      <c r="I19" s="108">
        <f t="shared" si="4"/>
        <v>0</v>
      </c>
      <c r="J19" s="144">
        <f t="shared" si="5"/>
        <v>0</v>
      </c>
      <c r="K19" s="161">
        <f t="shared" si="0"/>
        <v>6</v>
      </c>
      <c r="L19" s="121" t="str">
        <f t="shared" si="6"/>
        <v/>
      </c>
      <c r="M19" s="152" t="str">
        <f t="shared" si="7"/>
        <v/>
      </c>
      <c r="N19" s="121" t="e">
        <f>AVERAGEIF(K:K, K19, L:L)</f>
        <v>#DIV/0!</v>
      </c>
      <c r="O19" s="130">
        <f>IFERROR(AVERAGEIF(K:K, K19, M:M),0)</f>
        <v>0</v>
      </c>
      <c r="P19" s="109">
        <f>AVERAGEIF(K:K, K19, I:I)</f>
        <v>0</v>
      </c>
      <c r="Q19"/>
      <c r="R19"/>
      <c r="S19"/>
    </row>
    <row r="20" spans="1:19">
      <c r="A20" s="104" t="s">
        <v>518</v>
      </c>
      <c r="B20" s="136" t="str">
        <f>IFERROR(VLOOKUP($A20, 'Solutions - Building'!$C:J, 2, FALSE),
IFERROR(VLOOKUP($A20, 'Solutions - Process'!$C:J, 2, FALSE),
VLOOKUP($A20, 'Solutions - Business'!$C:J, 2, FALSE)))</f>
        <v>Privilégier une ossature bois</v>
      </c>
      <c r="C20" s="20" t="str">
        <f>IFERROR(VLOOKUP($A20, 'Solutions - Building'!C:J, 8, FALSE),
IFERROR(VLOOKUP($A20, 'Solutions - Process'!C:J, 8, FALSE),
VLOOKUP($A20, 'Solutions - Business'!C:J, 8, FALSE)))</f>
        <v xml:space="preserve">Not Implemented </v>
      </c>
      <c r="D20" s="20">
        <f>IFERROR(VLOOKUP($A20, 'Solutions - Building'!$C:K, 9, FALSE),
IFERROR(VLOOKUP($A20, 'Solutions - Process'!$C:K, 9, FALSE),
VLOOKUP($A20, 'Solutions - Business'!$C:K, 9, FALSE)))</f>
        <v>0</v>
      </c>
      <c r="E20">
        <f>IFERROR(VLOOKUP($A20, 'Solutions - Building'!$C:L, 10, FALSE),
IFERROR(VLOOKUP($A20, 'Solutions - Process'!$C:L, 10, FALSE),
VLOOKUP($A20, 'Solutions - Business'!$C:M, 10, FALSE)))</f>
        <v>0</v>
      </c>
      <c r="F20" s="20">
        <f t="shared" si="1"/>
        <v>0</v>
      </c>
      <c r="G20" s="136">
        <f t="shared" si="2"/>
        <v>0</v>
      </c>
      <c r="H20" s="136">
        <f t="shared" si="3"/>
        <v>0</v>
      </c>
      <c r="I20">
        <f t="shared" si="4"/>
        <v>0</v>
      </c>
      <c r="J20" s="145">
        <f t="shared" si="5"/>
        <v>0</v>
      </c>
      <c r="K20" s="162">
        <f t="shared" si="0"/>
        <v>6</v>
      </c>
      <c r="L20" s="106" t="str">
        <f t="shared" si="6"/>
        <v/>
      </c>
      <c r="M20" s="153" t="str">
        <f t="shared" si="7"/>
        <v/>
      </c>
      <c r="N20" s="106"/>
      <c r="O20" s="131"/>
      <c r="P20" s="101"/>
    </row>
    <row r="21" spans="1:19" s="113" customFormat="1">
      <c r="A21" s="112" t="s">
        <v>519</v>
      </c>
      <c r="B21" s="137" t="str">
        <f>IFERROR(VLOOKUP($A21, 'Solutions - Building'!$C:J, 2, FALSE),
IFERROR(VLOOKUP($A21, 'Solutions - Process'!$C:J, 2, FALSE),
VLOOKUP($A21, 'Solutions - Business'!$C:J, 2, FALSE)))</f>
        <v>Privilégier les isolants biosourcés (végétaux ou recyclés)</v>
      </c>
      <c r="C21" s="143" t="str">
        <f>IFERROR(VLOOKUP($A21, 'Solutions - Building'!C:J, 8, FALSE),
IFERROR(VLOOKUP($A21, 'Solutions - Process'!C:J, 8, FALSE),
VLOOKUP($A21, 'Solutions - Business'!C:J, 8, FALSE)))</f>
        <v xml:space="preserve">Not Implemented </v>
      </c>
      <c r="D21" s="143">
        <f>IFERROR(VLOOKUP($A21, 'Solutions - Building'!$C:K, 9, FALSE),
IFERROR(VLOOKUP($A21, 'Solutions - Process'!$C:K, 9, FALSE),
VLOOKUP($A21, 'Solutions - Business'!$C:K, 9, FALSE)))</f>
        <v>0</v>
      </c>
      <c r="E21" s="113">
        <f>IFERROR(VLOOKUP($A21, 'Solutions - Building'!$C:L, 10, FALSE),
IFERROR(VLOOKUP($A21, 'Solutions - Process'!$C:L, 10, FALSE),
VLOOKUP($A21, 'Solutions - Business'!$C:M, 10, FALSE)))</f>
        <v>0</v>
      </c>
      <c r="F21" s="143">
        <f t="shared" si="1"/>
        <v>0</v>
      </c>
      <c r="G21" s="137">
        <f t="shared" si="2"/>
        <v>0</v>
      </c>
      <c r="H21" s="137">
        <f t="shared" si="3"/>
        <v>0</v>
      </c>
      <c r="I21" s="113">
        <f t="shared" si="4"/>
        <v>0</v>
      </c>
      <c r="J21" s="146">
        <f t="shared" si="5"/>
        <v>0</v>
      </c>
      <c r="K21" s="163">
        <f t="shared" si="0"/>
        <v>6</v>
      </c>
      <c r="L21" s="122" t="str">
        <f t="shared" si="6"/>
        <v/>
      </c>
      <c r="M21" s="154" t="str">
        <f t="shared" si="7"/>
        <v/>
      </c>
      <c r="N21" s="122"/>
      <c r="O21" s="132"/>
      <c r="P21" s="114"/>
      <c r="Q21"/>
      <c r="R21"/>
      <c r="S21"/>
    </row>
    <row r="22" spans="1:19" s="108" customFormat="1">
      <c r="A22" s="120" t="s">
        <v>520</v>
      </c>
      <c r="B22" s="135" t="str">
        <f>IFERROR(VLOOKUP($A22, 'Solutions - Building'!$C:J, 2, FALSE),
IFERROR(VLOOKUP($A22, 'Solutions - Process'!$C:J, 2, FALSE),
VLOOKUP($A22, 'Solutions - Business'!$C:J, 2, FALSE)))</f>
        <v>Réguler les installations de chauffage en fonction de la température extérieurere</v>
      </c>
      <c r="C22" s="142" t="str">
        <f>IFERROR(VLOOKUP($A22, 'Solutions - Building'!C:J, 8, FALSE),
IFERROR(VLOOKUP($A22, 'Solutions - Process'!C:J, 8, FALSE),
VLOOKUP($A22, 'Solutions - Business'!C:J, 8, FALSE)))</f>
        <v xml:space="preserve">Not Implemented </v>
      </c>
      <c r="D22" s="142">
        <f>IFERROR(VLOOKUP($A22, 'Solutions - Building'!$C:K, 9, FALSE),
IFERROR(VLOOKUP($A22, 'Solutions - Process'!$C:K, 9, FALSE),
VLOOKUP($A22, 'Solutions - Business'!$C:K, 9, FALSE)))</f>
        <v>0</v>
      </c>
      <c r="E22" s="108">
        <f>IFERROR(VLOOKUP($A22, 'Solutions - Building'!$C:L, 10, FALSE),
IFERROR(VLOOKUP($A22, 'Solutions - Process'!$C:L, 10, FALSE),
VLOOKUP($A22, 'Solutions - Business'!$C:M, 10, FALSE)))</f>
        <v>0</v>
      </c>
      <c r="F22" s="142">
        <f t="shared" si="1"/>
        <v>0</v>
      </c>
      <c r="G22" s="135">
        <f t="shared" si="2"/>
        <v>0</v>
      </c>
      <c r="H22" s="135">
        <f t="shared" si="3"/>
        <v>0</v>
      </c>
      <c r="I22" s="108">
        <f t="shared" si="4"/>
        <v>0</v>
      </c>
      <c r="J22" s="144">
        <f t="shared" si="5"/>
        <v>0</v>
      </c>
      <c r="K22" s="158">
        <f t="shared" si="0"/>
        <v>7</v>
      </c>
      <c r="L22" s="110" t="str">
        <f t="shared" si="6"/>
        <v/>
      </c>
      <c r="M22" s="148" t="str">
        <f t="shared" si="7"/>
        <v/>
      </c>
      <c r="N22" s="110" t="e">
        <f>AVERAGEIF(K:K, K22, L:L)</f>
        <v>#DIV/0!</v>
      </c>
      <c r="O22" s="129">
        <f>IFERROR(AVERAGEIF(K:K, K22, M:M),0)</f>
        <v>0</v>
      </c>
      <c r="P22" s="109">
        <f>AVERAGEIF(K:K, K22, I:I)</f>
        <v>0</v>
      </c>
      <c r="Q22"/>
      <c r="R22"/>
      <c r="S22"/>
    </row>
    <row r="23" spans="1:19" s="113" customFormat="1">
      <c r="A23" s="112" t="s">
        <v>521</v>
      </c>
      <c r="B23" s="137" t="str">
        <f>IFERROR(VLOOKUP($A23, 'Solutions - Building'!$C:J, 2, FALSE),
IFERROR(VLOOKUP($A23, 'Solutions - Process'!$C:J, 2, FALSE),
VLOOKUP($A23, 'Solutions - Business'!$C:J, 2, FALSE)))</f>
        <v>Installer un système de gestion technique du bâtiment pour piloter les installations</v>
      </c>
      <c r="C23" s="143" t="str">
        <f>IFERROR(VLOOKUP($A23, 'Solutions - Building'!C:J, 8, FALSE),
IFERROR(VLOOKUP($A23, 'Solutions - Process'!C:J, 8, FALSE),
VLOOKUP($A23, 'Solutions - Business'!C:J, 8, FALSE)))</f>
        <v xml:space="preserve">Not Implemented </v>
      </c>
      <c r="D23" s="143">
        <f>IFERROR(VLOOKUP($A23, 'Solutions - Building'!$C:K, 9, FALSE),
IFERROR(VLOOKUP($A23, 'Solutions - Process'!$C:K, 9, FALSE),
VLOOKUP($A23, 'Solutions - Business'!$C:K, 9, FALSE)))</f>
        <v>0</v>
      </c>
      <c r="E23" s="113">
        <f>IFERROR(VLOOKUP($A23, 'Solutions - Building'!$C:L, 10, FALSE),
IFERROR(VLOOKUP($A23, 'Solutions - Process'!$C:L, 10, FALSE),
VLOOKUP($A23, 'Solutions - Business'!$C:M, 10, FALSE)))</f>
        <v>0</v>
      </c>
      <c r="F23" s="143">
        <f t="shared" si="1"/>
        <v>0</v>
      </c>
      <c r="G23" s="137">
        <f t="shared" si="2"/>
        <v>0</v>
      </c>
      <c r="H23" s="137">
        <f t="shared" si="3"/>
        <v>0</v>
      </c>
      <c r="I23" s="113">
        <f t="shared" si="4"/>
        <v>0</v>
      </c>
      <c r="J23" s="146">
        <f t="shared" si="5"/>
        <v>0</v>
      </c>
      <c r="K23" s="160">
        <f t="shared" si="0"/>
        <v>7</v>
      </c>
      <c r="L23" s="115" t="str">
        <f t="shared" si="6"/>
        <v/>
      </c>
      <c r="M23" s="150" t="str">
        <f t="shared" si="7"/>
        <v/>
      </c>
      <c r="N23" s="115" t="e">
        <f>AVERAGEIF(K:K, K23, L:L)</f>
        <v>#DIV/0!</v>
      </c>
      <c r="O23" s="127"/>
      <c r="P23" s="114"/>
      <c r="Q23"/>
      <c r="R23"/>
      <c r="S23"/>
    </row>
    <row r="24" spans="1:19" s="117" customFormat="1">
      <c r="A24" s="116" t="s">
        <v>522</v>
      </c>
      <c r="B24" s="138" t="str">
        <f>IFERROR(VLOOKUP($A24, 'Solutions - Building'!$C:J, 2, FALSE),
IFERROR(VLOOKUP($A24, 'Solutions - Process'!$C:J, 2, FALSE),
VLOOKUP($A24, 'Solutions - Business'!$C:J, 2, FALSE)))</f>
        <v>Installer un système de gestion technique du bâtiment complet</v>
      </c>
      <c r="C24" s="9" t="str">
        <f>IFERROR(VLOOKUP($A24, 'Solutions - Building'!C:J, 8, FALSE),
IFERROR(VLOOKUP($A24, 'Solutions - Process'!C:J, 8, FALSE),
VLOOKUP($A24, 'Solutions - Business'!C:J, 8, FALSE)))</f>
        <v xml:space="preserve">Not Implemented </v>
      </c>
      <c r="D24" s="9">
        <f>IFERROR(VLOOKUP($A24, 'Solutions - Building'!$C:K, 9, FALSE),
IFERROR(VLOOKUP($A24, 'Solutions - Process'!$C:K, 9, FALSE),
VLOOKUP($A24, 'Solutions - Business'!$C:K, 9, FALSE)))</f>
        <v>0</v>
      </c>
      <c r="E24" s="117">
        <f>IFERROR(VLOOKUP($A24, 'Solutions - Building'!$C:L, 10, FALSE),
IFERROR(VLOOKUP($A24, 'Solutions - Process'!$C:L, 10, FALSE),
VLOOKUP($A24, 'Solutions - Business'!$C:M, 10, FALSE)))</f>
        <v>0</v>
      </c>
      <c r="F24" s="9">
        <f t="shared" si="1"/>
        <v>0</v>
      </c>
      <c r="G24" s="138">
        <f t="shared" si="2"/>
        <v>0</v>
      </c>
      <c r="H24" s="138">
        <f t="shared" si="3"/>
        <v>0</v>
      </c>
      <c r="I24" s="117">
        <f t="shared" si="4"/>
        <v>0</v>
      </c>
      <c r="J24" s="147">
        <f t="shared" si="5"/>
        <v>0</v>
      </c>
      <c r="K24" s="98">
        <f t="shared" si="0"/>
        <v>8</v>
      </c>
      <c r="L24" s="119" t="str">
        <f t="shared" si="6"/>
        <v/>
      </c>
      <c r="M24" s="151" t="str">
        <f t="shared" si="7"/>
        <v/>
      </c>
      <c r="N24" s="119" t="e">
        <f>AVERAGEIF(K:K, K24, L:L)</f>
        <v>#DIV/0!</v>
      </c>
      <c r="O24" s="128">
        <f>IFERROR(AVERAGEIF(K:K, K24, M:M),0)</f>
        <v>0</v>
      </c>
      <c r="P24" s="118">
        <f>AVERAGEIF(K:K, K24, I:I)</f>
        <v>0</v>
      </c>
      <c r="Q24"/>
      <c r="R24"/>
      <c r="S24"/>
    </row>
    <row r="25" spans="1:19" s="108" customFormat="1">
      <c r="A25" s="120" t="s">
        <v>523</v>
      </c>
      <c r="B25" s="135" t="str">
        <f>IFERROR(VLOOKUP($A25, 'Solutions - Building'!$C:J, 2, FALSE),
IFERROR(VLOOKUP($A25, 'Solutions - Process'!$C:J, 2, FALSE),
VLOOKUP($A25, 'Solutions - Business'!$C:J, 2, FALSE)))</f>
        <v>Installation de centrales de récupération d'énergie (CTA) double flux</v>
      </c>
      <c r="C25" s="142" t="str">
        <f>IFERROR(VLOOKUP($A25, 'Solutions - Building'!C:J, 8, FALSE),
IFERROR(VLOOKUP($A25, 'Solutions - Process'!C:J, 8, FALSE),
VLOOKUP($A25, 'Solutions - Business'!C:J, 8, FALSE)))</f>
        <v xml:space="preserve">Not Implemented </v>
      </c>
      <c r="D25" s="142">
        <f>IFERROR(VLOOKUP($A25, 'Solutions - Building'!$C:K, 9, FALSE),
IFERROR(VLOOKUP($A25, 'Solutions - Process'!$C:K, 9, FALSE),
VLOOKUP($A25, 'Solutions - Business'!$C:K, 9, FALSE)))</f>
        <v>0</v>
      </c>
      <c r="E25" s="108">
        <f>IFERROR(VLOOKUP($A25, 'Solutions - Building'!$C:L, 10, FALSE),
IFERROR(VLOOKUP($A25, 'Solutions - Process'!$C:L, 10, FALSE),
VLOOKUP($A25, 'Solutions - Business'!$C:M, 10, FALSE)))</f>
        <v>0</v>
      </c>
      <c r="F25" s="142">
        <f t="shared" si="1"/>
        <v>0</v>
      </c>
      <c r="G25" s="135">
        <f t="shared" si="2"/>
        <v>0</v>
      </c>
      <c r="H25" s="135">
        <f t="shared" si="3"/>
        <v>0</v>
      </c>
      <c r="I25" s="108">
        <f t="shared" si="4"/>
        <v>0</v>
      </c>
      <c r="J25" s="144">
        <f t="shared" si="5"/>
        <v>0</v>
      </c>
      <c r="K25" s="158">
        <f t="shared" si="0"/>
        <v>9</v>
      </c>
      <c r="L25" s="110" t="str">
        <f t="shared" si="6"/>
        <v/>
      </c>
      <c r="M25" s="148" t="str">
        <f t="shared" si="7"/>
        <v/>
      </c>
      <c r="N25" s="110">
        <v>0</v>
      </c>
      <c r="O25" s="129">
        <f>IFERROR(AVERAGEIF(K:K, K25, M:M),0)</f>
        <v>0</v>
      </c>
      <c r="P25" s="109">
        <f>AVERAGEIF(K:K, K25, I:I)</f>
        <v>0</v>
      </c>
      <c r="Q25"/>
      <c r="R25"/>
      <c r="S25"/>
    </row>
    <row r="26" spans="1:19">
      <c r="A26" s="104" t="s">
        <v>524</v>
      </c>
      <c r="B26" s="136" t="str">
        <f>IFERROR(VLOOKUP($A26, 'Solutions - Building'!$C:J, 2, FALSE),
IFERROR(VLOOKUP($A26, 'Solutions - Process'!$C:J, 2, FALSE),
VLOOKUP($A26, 'Solutions - Business'!$C:J, 2, FALSE)))</f>
        <v>Gestion temporelle des équipements de ventilation</v>
      </c>
      <c r="C26" s="20" t="str">
        <f>IFERROR(VLOOKUP($A26, 'Solutions - Building'!C:J, 8, FALSE),
IFERROR(VLOOKUP($A26, 'Solutions - Process'!C:J, 8, FALSE),
VLOOKUP($A26, 'Solutions - Business'!C:J, 8, FALSE)))</f>
        <v xml:space="preserve">Not Implemented </v>
      </c>
      <c r="D26" s="20">
        <f>IFERROR(VLOOKUP($A26, 'Solutions - Building'!$C:K, 9, FALSE),
IFERROR(VLOOKUP($A26, 'Solutions - Process'!$C:K, 9, FALSE),
VLOOKUP($A26, 'Solutions - Business'!$C:K, 9, FALSE)))</f>
        <v>0</v>
      </c>
      <c r="E26">
        <f>IFERROR(VLOOKUP($A26, 'Solutions - Building'!$C:L, 10, FALSE),
IFERROR(VLOOKUP($A26, 'Solutions - Process'!$C:L, 10, FALSE),
VLOOKUP($A26, 'Solutions - Business'!$C:M, 10, FALSE)))</f>
        <v>0</v>
      </c>
      <c r="F26" s="20">
        <f t="shared" si="1"/>
        <v>0</v>
      </c>
      <c r="G26" s="136">
        <f t="shared" si="2"/>
        <v>0</v>
      </c>
      <c r="H26" s="136">
        <f t="shared" si="3"/>
        <v>0</v>
      </c>
      <c r="I26">
        <f t="shared" si="4"/>
        <v>0</v>
      </c>
      <c r="J26" s="145">
        <f t="shared" si="5"/>
        <v>0</v>
      </c>
      <c r="K26" s="159">
        <f t="shared" si="0"/>
        <v>9</v>
      </c>
      <c r="L26" s="103" t="str">
        <f t="shared" si="6"/>
        <v/>
      </c>
      <c r="M26" s="149" t="str">
        <f t="shared" si="7"/>
        <v/>
      </c>
      <c r="N26" s="103"/>
      <c r="O26" s="126"/>
      <c r="P26" s="101"/>
    </row>
    <row r="27" spans="1:19" s="113" customFormat="1">
      <c r="A27" s="112" t="s">
        <v>525</v>
      </c>
      <c r="B27" s="137" t="str">
        <f>IFERROR(VLOOKUP($A27, 'Solutions - Building'!$C:J, 2, FALSE),
IFERROR(VLOOKUP($A27, 'Solutions - Process'!$C:J, 2, FALSE),
VLOOKUP($A27, 'Solutions - Business'!$C:J, 2, FALSE)))</f>
        <v>Modulation des débits d'air soufflé et repris en fonction de l'occupation</v>
      </c>
      <c r="C27" s="143" t="str">
        <f>IFERROR(VLOOKUP($A27, 'Solutions - Building'!C:J, 8, FALSE),
IFERROR(VLOOKUP($A27, 'Solutions - Process'!C:J, 8, FALSE),
VLOOKUP($A27, 'Solutions - Business'!C:J, 8, FALSE)))</f>
        <v xml:space="preserve">Not Implemented </v>
      </c>
      <c r="D27" s="143">
        <f>IFERROR(VLOOKUP($A27, 'Solutions - Building'!$C:K, 9, FALSE),
IFERROR(VLOOKUP($A27, 'Solutions - Process'!$C:K, 9, FALSE),
VLOOKUP($A27, 'Solutions - Business'!$C:K, 9, FALSE)))</f>
        <v>0</v>
      </c>
      <c r="E27" s="113">
        <f>IFERROR(VLOOKUP($A27, 'Solutions - Building'!$C:L, 10, FALSE),
IFERROR(VLOOKUP($A27, 'Solutions - Process'!$C:L, 10, FALSE),
VLOOKUP($A27, 'Solutions - Business'!$C:M, 10, FALSE)))</f>
        <v>0</v>
      </c>
      <c r="F27" s="143">
        <f t="shared" si="1"/>
        <v>0</v>
      </c>
      <c r="G27" s="137">
        <f t="shared" si="2"/>
        <v>0</v>
      </c>
      <c r="H27" s="137">
        <f t="shared" si="3"/>
        <v>0</v>
      </c>
      <c r="I27" s="113">
        <f t="shared" si="4"/>
        <v>0</v>
      </c>
      <c r="J27" s="146">
        <f t="shared" si="5"/>
        <v>0</v>
      </c>
      <c r="K27" s="160">
        <f t="shared" si="0"/>
        <v>9</v>
      </c>
      <c r="L27" s="115" t="str">
        <f t="shared" si="6"/>
        <v/>
      </c>
      <c r="M27" s="150" t="str">
        <f t="shared" si="7"/>
        <v/>
      </c>
      <c r="N27" s="115"/>
      <c r="O27" s="127"/>
      <c r="P27" s="114"/>
      <c r="Q27"/>
      <c r="R27"/>
      <c r="S27"/>
    </row>
    <row r="28" spans="1:19" s="108" customFormat="1">
      <c r="A28" s="120" t="s">
        <v>526</v>
      </c>
      <c r="B28" s="135" t="str">
        <f>IFERROR(VLOOKUP($A28, 'Solutions - Building'!$C:J, 2, FALSE),
IFERROR(VLOOKUP($A28, 'Solutions - Process'!$C:J, 2, FALSE),
VLOOKUP($A28, 'Solutions - Business'!$C:J, 2, FALSE)))</f>
        <v>Installer des pompes à chaleur ou des DRV (débit de fluide frigorigène variable)</v>
      </c>
      <c r="C28" s="142" t="str">
        <f>IFERROR(VLOOKUP($A28, 'Solutions - Building'!C:J, 8, FALSE),
IFERROR(VLOOKUP($A28, 'Solutions - Process'!C:J, 8, FALSE),
VLOOKUP($A28, 'Solutions - Business'!C:J, 8, FALSE)))</f>
        <v xml:space="preserve">Not Implemented </v>
      </c>
      <c r="D28" s="142">
        <f>IFERROR(VLOOKUP($A28, 'Solutions - Building'!$C:K, 9, FALSE),
IFERROR(VLOOKUP($A28, 'Solutions - Process'!$C:K, 9, FALSE),
VLOOKUP($A28, 'Solutions - Business'!$C:K, 9, FALSE)))</f>
        <v>0</v>
      </c>
      <c r="E28" s="108">
        <f>IFERROR(VLOOKUP($A28, 'Solutions - Building'!$C:L, 10, FALSE),
IFERROR(VLOOKUP($A28, 'Solutions - Process'!$C:L, 10, FALSE),
VLOOKUP($A28, 'Solutions - Business'!$C:M, 10, FALSE)))</f>
        <v>0</v>
      </c>
      <c r="F28" s="142">
        <f t="shared" si="1"/>
        <v>0</v>
      </c>
      <c r="G28" s="135">
        <f t="shared" si="2"/>
        <v>0</v>
      </c>
      <c r="H28" s="135">
        <f t="shared" si="3"/>
        <v>0</v>
      </c>
      <c r="I28" s="108">
        <f t="shared" si="4"/>
        <v>0</v>
      </c>
      <c r="J28" s="144">
        <f t="shared" si="5"/>
        <v>0</v>
      </c>
      <c r="K28" s="161">
        <f t="shared" si="0"/>
        <v>10</v>
      </c>
      <c r="L28" s="121" t="str">
        <f t="shared" si="6"/>
        <v/>
      </c>
      <c r="M28" s="152" t="str">
        <f t="shared" si="7"/>
        <v/>
      </c>
      <c r="N28" s="121">
        <v>0</v>
      </c>
      <c r="O28" s="130">
        <f>IFERROR(AVERAGEIF(K:K, K28, M:M),0)</f>
        <v>0</v>
      </c>
      <c r="P28" s="109">
        <f>AVERAGEIF(K:K, K28, I:I)</f>
        <v>0</v>
      </c>
      <c r="Q28"/>
      <c r="R28"/>
      <c r="S28"/>
    </row>
    <row r="29" spans="1:19" s="113" customFormat="1">
      <c r="A29" s="112" t="s">
        <v>527</v>
      </c>
      <c r="B29" s="137" t="str">
        <f>IFERROR(VLOOKUP($A29, 'Solutions - Building'!$C:J, 2, FALSE),
IFERROR(VLOOKUP($A29, 'Solutions - Process'!$C:J, 2, FALSE),
VLOOKUP($A29, 'Solutions - Business'!$C:J, 2, FALSE)))</f>
        <v>Installer des chaudières à condensation</v>
      </c>
      <c r="C29" s="143" t="str">
        <f>IFERROR(VLOOKUP($A29, 'Solutions - Building'!C:J, 8, FALSE),
IFERROR(VLOOKUP($A29, 'Solutions - Process'!C:J, 8, FALSE),
VLOOKUP($A29, 'Solutions - Business'!C:J, 8, FALSE)))</f>
        <v xml:space="preserve">Not Implemented </v>
      </c>
      <c r="D29" s="143">
        <f>IFERROR(VLOOKUP($A29, 'Solutions - Building'!$C:K, 9, FALSE),
IFERROR(VLOOKUP($A29, 'Solutions - Process'!$C:K, 9, FALSE),
VLOOKUP($A29, 'Solutions - Business'!$C:K, 9, FALSE)))</f>
        <v>0</v>
      </c>
      <c r="E29" s="113">
        <f>IFERROR(VLOOKUP($A29, 'Solutions - Building'!$C:L, 10, FALSE),
IFERROR(VLOOKUP($A29, 'Solutions - Process'!$C:L, 10, FALSE),
VLOOKUP($A29, 'Solutions - Business'!$C:M, 10, FALSE)))</f>
        <v>0</v>
      </c>
      <c r="F29" s="143">
        <f t="shared" si="1"/>
        <v>0</v>
      </c>
      <c r="G29" s="137">
        <f t="shared" si="2"/>
        <v>0</v>
      </c>
      <c r="H29" s="137">
        <f t="shared" si="3"/>
        <v>0</v>
      </c>
      <c r="I29" s="113">
        <f t="shared" si="4"/>
        <v>0</v>
      </c>
      <c r="J29" s="146">
        <f t="shared" si="5"/>
        <v>0</v>
      </c>
      <c r="K29" s="163">
        <f t="shared" si="0"/>
        <v>10</v>
      </c>
      <c r="L29" s="122" t="str">
        <f t="shared" si="6"/>
        <v/>
      </c>
      <c r="M29" s="154" t="str">
        <f t="shared" si="7"/>
        <v/>
      </c>
      <c r="N29" s="122"/>
      <c r="O29" s="132"/>
      <c r="P29" s="114"/>
      <c r="Q29"/>
      <c r="R29"/>
      <c r="S29"/>
    </row>
    <row r="30" spans="1:19" s="108" customFormat="1">
      <c r="A30" s="120" t="s">
        <v>528</v>
      </c>
      <c r="B30" s="135" t="str">
        <f>IFERROR(VLOOKUP($A30, 'Solutions - Building'!$C:J, 2, FALSE),
IFERROR(VLOOKUP($A30, 'Solutions - Process'!$C:J, 2, FALSE),
VLOOKUP($A30, 'Solutions - Business'!$C:J, 2, FALSE)))</f>
        <v>Isoler les murs/étages hauts/toitures par l'intérieur ou l'extérieur</v>
      </c>
      <c r="C30" s="142" t="str">
        <f>IFERROR(VLOOKUP($A30, 'Solutions - Building'!C:J, 8, FALSE),
IFERROR(VLOOKUP($A30, 'Solutions - Process'!C:J, 8, FALSE),
VLOOKUP($A30, 'Solutions - Business'!C:J, 8, FALSE)))</f>
        <v xml:space="preserve">Not Implemented </v>
      </c>
      <c r="D30" s="142">
        <f>IFERROR(VLOOKUP($A30, 'Solutions - Building'!$C:K, 9, FALSE),
IFERROR(VLOOKUP($A30, 'Solutions - Process'!$C:K, 9, FALSE),
VLOOKUP($A30, 'Solutions - Business'!$C:K, 9, FALSE)))</f>
        <v>0</v>
      </c>
      <c r="E30" s="108">
        <f>IFERROR(VLOOKUP($A30, 'Solutions - Building'!$C:L, 10, FALSE),
IFERROR(VLOOKUP($A30, 'Solutions - Process'!$C:L, 10, FALSE),
VLOOKUP($A30, 'Solutions - Business'!$C:M, 10, FALSE)))</f>
        <v>0</v>
      </c>
      <c r="F30" s="142">
        <f t="shared" si="1"/>
        <v>0</v>
      </c>
      <c r="G30" s="135">
        <f t="shared" si="2"/>
        <v>0</v>
      </c>
      <c r="H30" s="135">
        <f t="shared" si="3"/>
        <v>0</v>
      </c>
      <c r="I30" s="108">
        <f t="shared" si="4"/>
        <v>0</v>
      </c>
      <c r="J30" s="144">
        <f t="shared" si="5"/>
        <v>0</v>
      </c>
      <c r="K30" s="158">
        <f t="shared" si="0"/>
        <v>11</v>
      </c>
      <c r="L30" s="110" t="str">
        <f t="shared" si="6"/>
        <v/>
      </c>
      <c r="M30" s="148" t="str">
        <f t="shared" si="7"/>
        <v/>
      </c>
      <c r="N30" s="110" t="e">
        <f>AVERAGEIF(K:K, K30, L:L)</f>
        <v>#DIV/0!</v>
      </c>
      <c r="O30" s="129">
        <f>IFERROR(AVERAGEIF(K:K, K30, M:M),0)</f>
        <v>0</v>
      </c>
      <c r="P30" s="109">
        <f>AVERAGEIF(K:K, K30, I:I)</f>
        <v>0</v>
      </c>
      <c r="Q30"/>
      <c r="R30"/>
      <c r="S30"/>
    </row>
    <row r="31" spans="1:19">
      <c r="A31" s="104" t="s">
        <v>529</v>
      </c>
      <c r="B31" s="136" t="str">
        <f>IFERROR(VLOOKUP($A31, 'Solutions - Building'!$C:J, 2, FALSE),
IFERROR(VLOOKUP($A31, 'Solutions - Process'!$C:J, 2, FALSE),
VLOOKUP($A31, 'Solutions - Business'!$C:J, 2, FALSE)))</f>
        <v>Remplacement des surfaces vitrées</v>
      </c>
      <c r="C31" s="20" t="str">
        <f>IFERROR(VLOOKUP($A31, 'Solutions - Building'!C:J, 8, FALSE),
IFERROR(VLOOKUP($A31, 'Solutions - Process'!C:J, 8, FALSE),
VLOOKUP($A31, 'Solutions - Business'!C:J, 8, FALSE)))</f>
        <v xml:space="preserve">Not Implemented </v>
      </c>
      <c r="D31" s="20">
        <f>IFERROR(VLOOKUP($A31, 'Solutions - Building'!$C:K, 9, FALSE),
IFERROR(VLOOKUP($A31, 'Solutions - Process'!$C:K, 9, FALSE),
VLOOKUP($A31, 'Solutions - Business'!$C:K, 9, FALSE)))</f>
        <v>0</v>
      </c>
      <c r="E31">
        <f>IFERROR(VLOOKUP($A31, 'Solutions - Building'!$C:L, 10, FALSE),
IFERROR(VLOOKUP($A31, 'Solutions - Process'!$C:L, 10, FALSE),
VLOOKUP($A31, 'Solutions - Business'!$C:M, 10, FALSE)))</f>
        <v>0</v>
      </c>
      <c r="F31" s="20">
        <f t="shared" si="1"/>
        <v>0</v>
      </c>
      <c r="G31" s="136">
        <f t="shared" si="2"/>
        <v>0</v>
      </c>
      <c r="H31" s="136">
        <f t="shared" si="3"/>
        <v>0</v>
      </c>
      <c r="I31">
        <f t="shared" si="4"/>
        <v>0</v>
      </c>
      <c r="J31" s="145">
        <f t="shared" si="5"/>
        <v>0</v>
      </c>
      <c r="K31" s="159">
        <f t="shared" si="0"/>
        <v>11</v>
      </c>
      <c r="L31" s="103" t="str">
        <f t="shared" si="6"/>
        <v/>
      </c>
      <c r="M31" s="149" t="str">
        <f t="shared" si="7"/>
        <v/>
      </c>
      <c r="N31" s="103"/>
      <c r="O31" s="126"/>
      <c r="P31" s="101"/>
    </row>
    <row r="32" spans="1:19" s="113" customFormat="1">
      <c r="A32" s="112" t="s">
        <v>530</v>
      </c>
      <c r="B32" s="137" t="str">
        <f>IFERROR(VLOOKUP($A32, 'Solutions - Building'!$C:J, 2, FALSE),
IFERROR(VLOOKUP($A32, 'Solutions - Process'!$C:J, 2, FALSE),
VLOOKUP($A32, 'Solutions - Business'!$C:J, 2, FALSE)))</f>
        <v>Réduire les infiltrations d'air</v>
      </c>
      <c r="C32" s="143" t="str">
        <f>IFERROR(VLOOKUP($A32, 'Solutions - Building'!C:J, 8, FALSE),
IFERROR(VLOOKUP($A32, 'Solutions - Process'!C:J, 8, FALSE),
VLOOKUP($A32, 'Solutions - Business'!C:J, 8, FALSE)))</f>
        <v xml:space="preserve">Not Implemented </v>
      </c>
      <c r="D32" s="143">
        <f>IFERROR(VLOOKUP($A32, 'Solutions - Building'!$C:K, 9, FALSE),
IFERROR(VLOOKUP($A32, 'Solutions - Process'!$C:K, 9, FALSE),
VLOOKUP($A32, 'Solutions - Business'!$C:K, 9, FALSE)))</f>
        <v>0</v>
      </c>
      <c r="E32" s="113">
        <f>IFERROR(VLOOKUP($A32, 'Solutions - Building'!$C:L, 10, FALSE),
IFERROR(VLOOKUP($A32, 'Solutions - Process'!$C:L, 10, FALSE),
VLOOKUP($A32, 'Solutions - Business'!$C:M, 10, FALSE)))</f>
        <v>0</v>
      </c>
      <c r="F32" s="143">
        <f t="shared" si="1"/>
        <v>0</v>
      </c>
      <c r="G32" s="137">
        <f t="shared" si="2"/>
        <v>0</v>
      </c>
      <c r="H32" s="137">
        <f t="shared" si="3"/>
        <v>0</v>
      </c>
      <c r="I32" s="113">
        <f t="shared" si="4"/>
        <v>0</v>
      </c>
      <c r="J32" s="146">
        <f t="shared" si="5"/>
        <v>0</v>
      </c>
      <c r="K32" s="160">
        <f t="shared" si="0"/>
        <v>11</v>
      </c>
      <c r="L32" s="115" t="str">
        <f t="shared" si="6"/>
        <v/>
      </c>
      <c r="M32" s="150" t="str">
        <f t="shared" si="7"/>
        <v/>
      </c>
      <c r="N32" s="115"/>
      <c r="O32" s="127"/>
      <c r="P32" s="114"/>
      <c r="Q32"/>
      <c r="R32"/>
      <c r="S32"/>
    </row>
    <row r="33" spans="1:19" s="108" customFormat="1">
      <c r="A33" s="120" t="s">
        <v>531</v>
      </c>
      <c r="B33" s="135" t="str">
        <f>IFERROR(VLOOKUP($A33, 'Solutions - Building'!$C:J, 2, FALSE),
IFERROR(VLOOKUP($A33, 'Solutions - Process'!$C:J, 2, FALSE),
VLOOKUP($A33, 'Solutions - Business'!$C:J, 2, FALSE)))</f>
        <v>Installer des panneaux photovoltaïques (voir 13.1 et 13.2)</v>
      </c>
      <c r="C33" s="142" t="str">
        <f>IFERROR(VLOOKUP($A33, 'Solutions - Building'!C:J, 8, FALSE),
IFERROR(VLOOKUP($A33, 'Solutions - Process'!C:J, 8, FALSE),
VLOOKUP($A33, 'Solutions - Business'!C:J, 8, FALSE)))</f>
        <v xml:space="preserve">Not Implemented </v>
      </c>
      <c r="D33" s="142">
        <f>IFERROR(VLOOKUP($A33, 'Solutions - Building'!$C:K, 9, FALSE),
IFERROR(VLOOKUP($A33, 'Solutions - Process'!$C:K, 9, FALSE),
VLOOKUP($A33, 'Solutions - Business'!$C:K, 9, FALSE)))</f>
        <v>0</v>
      </c>
      <c r="E33" s="108">
        <f>IFERROR(VLOOKUP($A33, 'Solutions - Building'!$C:L, 10, FALSE),
IFERROR(VLOOKUP($A33, 'Solutions - Process'!$C:L, 10, FALSE),
VLOOKUP($A33, 'Solutions - Business'!$C:M, 10, FALSE)))</f>
        <v>0</v>
      </c>
      <c r="F33" s="142">
        <f t="shared" si="1"/>
        <v>0</v>
      </c>
      <c r="G33" s="135">
        <f t="shared" si="2"/>
        <v>0</v>
      </c>
      <c r="H33" s="135">
        <f t="shared" si="3"/>
        <v>0</v>
      </c>
      <c r="I33" s="108">
        <f t="shared" si="4"/>
        <v>0</v>
      </c>
      <c r="J33" s="144">
        <f t="shared" si="5"/>
        <v>0</v>
      </c>
      <c r="K33" s="161">
        <f t="shared" si="0"/>
        <v>12</v>
      </c>
      <c r="L33" s="121" t="str">
        <f t="shared" si="6"/>
        <v/>
      </c>
      <c r="M33" s="152" t="str">
        <f t="shared" si="7"/>
        <v/>
      </c>
      <c r="N33" s="121" t="e">
        <f>AVERAGEIF(K:K, K33, L:L)</f>
        <v>#DIV/0!</v>
      </c>
      <c r="O33" s="130">
        <f>IFERROR(AVERAGEIF(K:K, K33, M:M),0)</f>
        <v>0</v>
      </c>
      <c r="P33" s="109">
        <f>AVERAGEIF(K:K, K33, I:I)</f>
        <v>0</v>
      </c>
      <c r="Q33"/>
      <c r="R33"/>
      <c r="S33"/>
    </row>
    <row r="34" spans="1:19">
      <c r="A34" s="104" t="s">
        <v>532</v>
      </c>
      <c r="B34" s="136" t="str">
        <f>IFERROR(VLOOKUP($A34, 'Solutions - Building'!$C:J, 2, FALSE),
IFERROR(VLOOKUP($A34, 'Solutions - Process'!$C:J, 2, FALSE),
VLOOKUP($A34, 'Solutions - Business'!$C:J, 2, FALSE)))</f>
        <v>Achat Énergie verte</v>
      </c>
      <c r="C34" s="20" t="str">
        <f>IFERROR(VLOOKUP($A34, 'Solutions - Building'!C:J, 8, FALSE),
IFERROR(VLOOKUP($A34, 'Solutions - Process'!C:J, 8, FALSE),
VLOOKUP($A34, 'Solutions - Business'!C:J, 8, FALSE)))</f>
        <v xml:space="preserve">Not Implemented </v>
      </c>
      <c r="D34" s="20">
        <f>IFERROR(VLOOKUP($A34, 'Solutions - Building'!$C:K, 9, FALSE),
IFERROR(VLOOKUP($A34, 'Solutions - Process'!$C:K, 9, FALSE),
VLOOKUP($A34, 'Solutions - Business'!$C:K, 9, FALSE)))</f>
        <v>0</v>
      </c>
      <c r="E34">
        <f>IFERROR(VLOOKUP($A34, 'Solutions - Building'!$C:L, 10, FALSE),
IFERROR(VLOOKUP($A34, 'Solutions - Process'!$C:L, 10, FALSE),
VLOOKUP($A34, 'Solutions - Business'!$C:M, 10, FALSE)))</f>
        <v>0</v>
      </c>
      <c r="F34" s="20">
        <f t="shared" si="1"/>
        <v>0</v>
      </c>
      <c r="G34" s="136">
        <f t="shared" si="2"/>
        <v>0</v>
      </c>
      <c r="H34" s="136">
        <f t="shared" si="3"/>
        <v>0</v>
      </c>
      <c r="I34">
        <f t="shared" si="4"/>
        <v>0</v>
      </c>
      <c r="J34" s="145">
        <f t="shared" si="5"/>
        <v>0</v>
      </c>
      <c r="K34" s="162">
        <f t="shared" ref="K34:K65" si="8">INT(A34)</f>
        <v>12</v>
      </c>
      <c r="L34" s="106" t="str">
        <f t="shared" si="6"/>
        <v/>
      </c>
      <c r="M34" s="153" t="str">
        <f t="shared" si="7"/>
        <v/>
      </c>
      <c r="N34" s="106"/>
      <c r="O34" s="131"/>
      <c r="P34" s="101"/>
    </row>
    <row r="35" spans="1:19" s="113" customFormat="1">
      <c r="A35" s="112" t="s">
        <v>533</v>
      </c>
      <c r="B35" s="137" t="str">
        <f>IFERROR(VLOOKUP($A35, 'Solutions - Building'!$C:J, 2, FALSE),
IFERROR(VLOOKUP($A35, 'Solutions - Process'!$C:J, 2, FALSE),
VLOOKUP($A35, 'Solutions - Business'!$C:J, 2, FALSE)))</f>
        <v>Raccordement à un réseau de chauffage urbain alimenté par des énergies renouvelables</v>
      </c>
      <c r="C35" s="143" t="str">
        <f>IFERROR(VLOOKUP($A35, 'Solutions - Building'!C:J, 8, FALSE),
IFERROR(VLOOKUP($A35, 'Solutions - Process'!C:J, 8, FALSE),
VLOOKUP($A35, 'Solutions - Business'!C:J, 8, FALSE)))</f>
        <v xml:space="preserve">Not Implemented </v>
      </c>
      <c r="D35" s="143">
        <f>IFERROR(VLOOKUP($A35, 'Solutions - Building'!$C:K, 9, FALSE),
IFERROR(VLOOKUP($A35, 'Solutions - Process'!$C:K, 9, FALSE),
VLOOKUP($A35, 'Solutions - Business'!$C:K, 9, FALSE)))</f>
        <v>0</v>
      </c>
      <c r="E35" s="113">
        <f>IFERROR(VLOOKUP($A35, 'Solutions - Building'!$C:L, 10, FALSE),
IFERROR(VLOOKUP($A35, 'Solutions - Process'!$C:L, 10, FALSE),
VLOOKUP($A35, 'Solutions - Business'!$C:M, 10, FALSE)))</f>
        <v>0</v>
      </c>
      <c r="F35" s="143">
        <f t="shared" si="1"/>
        <v>0</v>
      </c>
      <c r="G35" s="137">
        <f t="shared" si="2"/>
        <v>0</v>
      </c>
      <c r="H35" s="137">
        <f t="shared" si="3"/>
        <v>0</v>
      </c>
      <c r="I35" s="113">
        <f t="shared" si="4"/>
        <v>0</v>
      </c>
      <c r="J35" s="146">
        <f t="shared" si="5"/>
        <v>0</v>
      </c>
      <c r="K35" s="163">
        <f t="shared" si="8"/>
        <v>12</v>
      </c>
      <c r="L35" s="122" t="str">
        <f t="shared" si="6"/>
        <v/>
      </c>
      <c r="M35" s="154" t="str">
        <f t="shared" si="7"/>
        <v/>
      </c>
      <c r="N35" s="122" t="e">
        <f>AVERAGEIF(K:K, K35, L:L)</f>
        <v>#DIV/0!</v>
      </c>
      <c r="O35" s="132">
        <f>IFERROR(AVERAGEIF(K:K, K35, M:M),0)</f>
        <v>0</v>
      </c>
      <c r="P35" s="114"/>
      <c r="Q35"/>
      <c r="R35"/>
      <c r="S35"/>
    </row>
    <row r="36" spans="1:19" s="108" customFormat="1">
      <c r="A36" s="120" t="s">
        <v>534</v>
      </c>
      <c r="B36" s="135" t="str">
        <f>IFERROR(VLOOKUP($A36, 'Solutions - Building'!$C:J, 2, FALSE),
IFERROR(VLOOKUP($A36, 'Solutions - Process'!$C:J, 2, FALSE),
VLOOKUP($A36, 'Solutions - Business'!$C:J, 2, FALSE)))</f>
        <v>Installation de stores photovoltaïques sur les parkings</v>
      </c>
      <c r="C36" s="142" t="str">
        <f>IFERROR(VLOOKUP($A36, 'Solutions - Building'!C:J, 8, FALSE),
IFERROR(VLOOKUP($A36, 'Solutions - Process'!C:J, 8, FALSE),
VLOOKUP($A36, 'Solutions - Business'!C:J, 8, FALSE)))</f>
        <v xml:space="preserve">Not Implemented </v>
      </c>
      <c r="D36" s="142">
        <f>IFERROR(VLOOKUP($A36, 'Solutions - Building'!$C:K, 9, FALSE),
IFERROR(VLOOKUP($A36, 'Solutions - Process'!$C:K, 9, FALSE),
VLOOKUP($A36, 'Solutions - Business'!$C:K, 9, FALSE)))</f>
        <v>0</v>
      </c>
      <c r="E36" s="108">
        <f>IFERROR(VLOOKUP($A36, 'Solutions - Building'!$C:L, 10, FALSE),
IFERROR(VLOOKUP($A36, 'Solutions - Process'!$C:L, 10, FALSE),
VLOOKUP($A36, 'Solutions - Business'!$C:M, 10, FALSE)))</f>
        <v>0</v>
      </c>
      <c r="F36" s="142">
        <f t="shared" si="1"/>
        <v>0</v>
      </c>
      <c r="G36" s="135">
        <f t="shared" si="2"/>
        <v>0</v>
      </c>
      <c r="H36" s="135">
        <f t="shared" si="3"/>
        <v>0</v>
      </c>
      <c r="I36" s="108">
        <f t="shared" si="4"/>
        <v>0</v>
      </c>
      <c r="J36" s="144">
        <f t="shared" si="5"/>
        <v>0</v>
      </c>
      <c r="K36" s="158">
        <f t="shared" si="8"/>
        <v>13</v>
      </c>
      <c r="L36" s="110" t="str">
        <f t="shared" si="6"/>
        <v/>
      </c>
      <c r="M36" s="148" t="str">
        <f t="shared" si="7"/>
        <v/>
      </c>
      <c r="N36" s="110" t="e">
        <f>AVERAGEIF(K:K, K36, L:L)</f>
        <v>#DIV/0!</v>
      </c>
      <c r="O36" s="129">
        <f>IFERROR(AVERAGEIF(K:K, K36, M:M),0)</f>
        <v>0</v>
      </c>
      <c r="P36" s="109">
        <f>AVERAGEIF(K:K, K36, I:I)</f>
        <v>0</v>
      </c>
      <c r="Q36"/>
      <c r="R36"/>
      <c r="S36"/>
    </row>
    <row r="37" spans="1:19" s="113" customFormat="1">
      <c r="A37" s="112" t="s">
        <v>535</v>
      </c>
      <c r="B37" s="137" t="str">
        <f>IFERROR(VLOOKUP($A37, 'Solutions - Building'!$C:J, 2, FALSE),
IFERROR(VLOOKUP($A37, 'Solutions - Process'!$C:J, 2, FALSE),
VLOOKUP($A37, 'Solutions - Business'!$C:J, 2, FALSE)))</f>
        <v>Installation de panneaux photovoltaïques sur les toits</v>
      </c>
      <c r="C37" s="143" t="str">
        <f>IFERROR(VLOOKUP($A37, 'Solutions - Building'!C:J, 8, FALSE),
IFERROR(VLOOKUP($A37, 'Solutions - Process'!C:J, 8, FALSE),
VLOOKUP($A37, 'Solutions - Business'!C:J, 8, FALSE)))</f>
        <v xml:space="preserve">Not Implemented </v>
      </c>
      <c r="D37" s="143">
        <f>IFERROR(VLOOKUP($A37, 'Solutions - Building'!$C:K, 9, FALSE),
IFERROR(VLOOKUP($A37, 'Solutions - Process'!$C:K, 9, FALSE),
VLOOKUP($A37, 'Solutions - Business'!$C:K, 9, FALSE)))</f>
        <v>0</v>
      </c>
      <c r="E37" s="113">
        <f>IFERROR(VLOOKUP($A37, 'Solutions - Building'!$C:L, 10, FALSE),
IFERROR(VLOOKUP($A37, 'Solutions - Process'!$C:L, 10, FALSE),
VLOOKUP($A37, 'Solutions - Business'!$C:M, 10, FALSE)))</f>
        <v>0</v>
      </c>
      <c r="F37" s="143">
        <f t="shared" si="1"/>
        <v>0</v>
      </c>
      <c r="G37" s="137">
        <f t="shared" si="2"/>
        <v>0</v>
      </c>
      <c r="H37" s="137">
        <f t="shared" si="3"/>
        <v>0</v>
      </c>
      <c r="I37" s="113">
        <f t="shared" si="4"/>
        <v>0</v>
      </c>
      <c r="J37" s="146">
        <f t="shared" si="5"/>
        <v>0</v>
      </c>
      <c r="K37" s="160">
        <f t="shared" si="8"/>
        <v>13</v>
      </c>
      <c r="L37" s="115" t="str">
        <f t="shared" si="6"/>
        <v/>
      </c>
      <c r="M37" s="150" t="str">
        <f t="shared" si="7"/>
        <v/>
      </c>
      <c r="N37" s="115"/>
      <c r="O37" s="127"/>
      <c r="P37" s="114"/>
      <c r="Q37"/>
      <c r="R37"/>
      <c r="S37"/>
    </row>
    <row r="38" spans="1:19" s="108" customFormat="1">
      <c r="A38" s="120" t="s">
        <v>536</v>
      </c>
      <c r="B38" s="135" t="str">
        <f>IFERROR(VLOOKUP($A38, 'Solutions - Building'!$C:J, 2, FALSE),
IFERROR(VLOOKUP($A38, 'Solutions - Process'!$C:J, 2, FALSE),
VLOOKUP($A38, 'Solutions - Business'!$C:J, 2, FALSE)))</f>
        <v>Installation d'un système de récupération des eaux de pluie</v>
      </c>
      <c r="C38" s="142" t="str">
        <f>IFERROR(VLOOKUP($A38, 'Solutions - Building'!C:J, 8, FALSE),
IFERROR(VLOOKUP($A38, 'Solutions - Process'!C:J, 8, FALSE),
VLOOKUP($A38, 'Solutions - Business'!C:J, 8, FALSE)))</f>
        <v xml:space="preserve">Not Implemented </v>
      </c>
      <c r="D38" s="142">
        <f>IFERROR(VLOOKUP($A38, 'Solutions - Building'!$C:K, 9, FALSE),
IFERROR(VLOOKUP($A38, 'Solutions - Process'!$C:K, 9, FALSE),
VLOOKUP($A38, 'Solutions - Business'!$C:K, 9, FALSE)))</f>
        <v>0</v>
      </c>
      <c r="E38" s="108">
        <f>IFERROR(VLOOKUP($A38, 'Solutions - Building'!$C:L, 10, FALSE),
IFERROR(VLOOKUP($A38, 'Solutions - Process'!$C:L, 10, FALSE),
VLOOKUP($A38, 'Solutions - Business'!$C:M, 10, FALSE)))</f>
        <v>0</v>
      </c>
      <c r="F38" s="142">
        <f t="shared" si="1"/>
        <v>0</v>
      </c>
      <c r="G38" s="135">
        <f t="shared" si="2"/>
        <v>0</v>
      </c>
      <c r="H38" s="135">
        <f t="shared" si="3"/>
        <v>0</v>
      </c>
      <c r="I38" s="108">
        <f t="shared" si="4"/>
        <v>0</v>
      </c>
      <c r="J38" s="144">
        <f t="shared" si="5"/>
        <v>0</v>
      </c>
      <c r="K38" s="161">
        <f t="shared" si="8"/>
        <v>14</v>
      </c>
      <c r="L38" s="121" t="str">
        <f t="shared" si="6"/>
        <v/>
      </c>
      <c r="M38" s="152" t="str">
        <f t="shared" si="7"/>
        <v/>
      </c>
      <c r="N38" s="121">
        <f>IFERROR(AVERAGEIF(K:K, K38, L:L),0)</f>
        <v>0</v>
      </c>
      <c r="O38" s="130">
        <f>IFERROR(AVERAGEIF(K:K, K38, M:M),0)</f>
        <v>0</v>
      </c>
      <c r="P38" s="109">
        <f>AVERAGEIF(K:K, K38, I:I)</f>
        <v>0</v>
      </c>
      <c r="Q38"/>
      <c r="R38"/>
      <c r="S38"/>
    </row>
    <row r="39" spans="1:19" s="113" customFormat="1">
      <c r="A39" s="112" t="s">
        <v>537</v>
      </c>
      <c r="B39" s="137" t="str">
        <f>IFERROR(VLOOKUP($A39, 'Solutions - Building'!$C:J, 2, FALSE),
IFERROR(VLOOKUP($A39, 'Solutions - Process'!$C:J, 2, FALSE),
VLOOKUP($A39, 'Solutions - Business'!$C:J, 2, FALSE)))</f>
        <v>Installation d'un système de recyclage des eaux de lavage</v>
      </c>
      <c r="C39" s="143" t="str">
        <f>IFERROR(VLOOKUP($A39, 'Solutions - Building'!C:J, 8, FALSE),
IFERROR(VLOOKUP($A39, 'Solutions - Process'!C:J, 8, FALSE),
VLOOKUP($A39, 'Solutions - Business'!C:J, 8, FALSE)))</f>
        <v xml:space="preserve">Not Implemented </v>
      </c>
      <c r="D39" s="143">
        <f>IFERROR(VLOOKUP($A39, 'Solutions - Building'!$C:K, 9, FALSE),
IFERROR(VLOOKUP($A39, 'Solutions - Process'!$C:K, 9, FALSE),
VLOOKUP($A39, 'Solutions - Business'!$C:K, 9, FALSE)))</f>
        <v>0</v>
      </c>
      <c r="E39" s="113">
        <f>IFERROR(VLOOKUP($A39, 'Solutions - Building'!$C:L, 10, FALSE),
IFERROR(VLOOKUP($A39, 'Solutions - Process'!$C:L, 10, FALSE),
VLOOKUP($A39, 'Solutions - Business'!$C:M, 10, FALSE)))</f>
        <v>0</v>
      </c>
      <c r="F39" s="143">
        <f t="shared" si="1"/>
        <v>0</v>
      </c>
      <c r="G39" s="137">
        <f t="shared" si="2"/>
        <v>0</v>
      </c>
      <c r="H39" s="137">
        <f t="shared" si="3"/>
        <v>0</v>
      </c>
      <c r="I39" s="113">
        <f t="shared" si="4"/>
        <v>0</v>
      </c>
      <c r="J39" s="146">
        <f t="shared" si="5"/>
        <v>0</v>
      </c>
      <c r="K39" s="163">
        <f t="shared" si="8"/>
        <v>14</v>
      </c>
      <c r="L39" s="122" t="str">
        <f t="shared" si="6"/>
        <v/>
      </c>
      <c r="M39" s="154" t="str">
        <f t="shared" si="7"/>
        <v/>
      </c>
      <c r="N39" s="122"/>
      <c r="O39" s="132"/>
      <c r="P39" s="114"/>
      <c r="Q39"/>
      <c r="R39"/>
      <c r="S39"/>
    </row>
    <row r="40" spans="1:19" s="108" customFormat="1">
      <c r="A40" s="120" t="s">
        <v>538</v>
      </c>
      <c r="B40" s="135" t="str">
        <f>IFERROR(VLOOKUP($A40, 'Solutions - Building'!$C:J, 2, FALSE),
IFERROR(VLOOKUP($A40, 'Solutions - Process'!$C:J, 2, FALSE),
VLOOKUP($A40, 'Solutions - Business'!$C:J, 2, FALSE)))</f>
        <v>Mutualisation des entrepôts de pièces détachées</v>
      </c>
      <c r="C40" s="142" t="str">
        <f>IFERROR(VLOOKUP($A40, 'Solutions - Building'!C:J, 8, FALSE),
IFERROR(VLOOKUP($A40, 'Solutions - Process'!C:J, 8, FALSE),
VLOOKUP($A40, 'Solutions - Business'!C:J, 8, FALSE)))</f>
        <v xml:space="preserve">Not Implemented </v>
      </c>
      <c r="D40" s="142">
        <f>IFERROR(VLOOKUP($A40, 'Solutions - Building'!$C:K, 9, FALSE),
IFERROR(VLOOKUP($A40, 'Solutions - Process'!$C:K, 9, FALSE),
VLOOKUP($A40, 'Solutions - Business'!$C:K, 9, FALSE)))</f>
        <v>0</v>
      </c>
      <c r="E40" s="108">
        <f>IFERROR(VLOOKUP($A40, 'Solutions - Building'!$C:L, 10, FALSE),
IFERROR(VLOOKUP($A40, 'Solutions - Process'!$C:L, 10, FALSE),
VLOOKUP($A40, 'Solutions - Business'!$C:M, 10, FALSE)))</f>
        <v>0</v>
      </c>
      <c r="F40" s="142">
        <f t="shared" si="1"/>
        <v>0</v>
      </c>
      <c r="G40" s="135">
        <f t="shared" si="2"/>
        <v>0</v>
      </c>
      <c r="H40" s="135">
        <f t="shared" si="3"/>
        <v>0</v>
      </c>
      <c r="I40" s="108">
        <f t="shared" si="4"/>
        <v>0</v>
      </c>
      <c r="J40" s="144">
        <f t="shared" si="5"/>
        <v>0</v>
      </c>
      <c r="K40" s="158">
        <f t="shared" si="8"/>
        <v>15</v>
      </c>
      <c r="L40" s="110" t="str">
        <f t="shared" si="6"/>
        <v/>
      </c>
      <c r="M40" s="148" t="str">
        <f t="shared" si="7"/>
        <v/>
      </c>
      <c r="N40" s="110">
        <f>IFERROR(AVERAGEIF(K:K, K40, L:L),0)</f>
        <v>0</v>
      </c>
      <c r="O40" s="129">
        <f>IFERROR(AVERAGEIF(K:K, K40, M:M),0)</f>
        <v>0</v>
      </c>
      <c r="P40" s="109">
        <f>AVERAGEIF(K:K, K40, I:I)</f>
        <v>0</v>
      </c>
      <c r="Q40"/>
      <c r="R40"/>
      <c r="S40"/>
    </row>
    <row r="41" spans="1:19">
      <c r="A41" s="104" t="s">
        <v>539</v>
      </c>
      <c r="B41" s="136" t="str">
        <f>IFERROR(VLOOKUP($A41, 'Solutions - Building'!$C:J, 2, FALSE),
IFERROR(VLOOKUP($A41, 'Solutions - Process'!$C:J, 2, FALSE),
VLOOKUP($A41, 'Solutions - Business'!$C:J, 2, FALSE)))</f>
        <v>Mutualisation de la préparation des véhicules neufs</v>
      </c>
      <c r="C41" s="20" t="str">
        <f>IFERROR(VLOOKUP($A41, 'Solutions - Building'!C:J, 8, FALSE),
IFERROR(VLOOKUP($A41, 'Solutions - Process'!C:J, 8, FALSE),
VLOOKUP($A41, 'Solutions - Business'!C:J, 8, FALSE)))</f>
        <v xml:space="preserve">Not Implemented </v>
      </c>
      <c r="D41" s="20">
        <f>IFERROR(VLOOKUP($A41, 'Solutions - Building'!$C:K, 9, FALSE),
IFERROR(VLOOKUP($A41, 'Solutions - Process'!$C:K, 9, FALSE),
VLOOKUP($A41, 'Solutions - Business'!$C:K, 9, FALSE)))</f>
        <v>0</v>
      </c>
      <c r="E41">
        <f>IFERROR(VLOOKUP($A41, 'Solutions - Building'!$C:L, 10, FALSE),
IFERROR(VLOOKUP($A41, 'Solutions - Process'!$C:L, 10, FALSE),
VLOOKUP($A41, 'Solutions - Business'!$C:M, 10, FALSE)))</f>
        <v>0</v>
      </c>
      <c r="F41" s="20">
        <f t="shared" si="1"/>
        <v>0</v>
      </c>
      <c r="G41" s="136">
        <f t="shared" si="2"/>
        <v>0</v>
      </c>
      <c r="H41" s="136">
        <f t="shared" si="3"/>
        <v>0</v>
      </c>
      <c r="I41">
        <f t="shared" si="4"/>
        <v>0</v>
      </c>
      <c r="J41" s="145">
        <f t="shared" si="5"/>
        <v>0</v>
      </c>
      <c r="K41" s="159">
        <f t="shared" si="8"/>
        <v>15</v>
      </c>
      <c r="L41" s="103" t="str">
        <f t="shared" si="6"/>
        <v/>
      </c>
      <c r="M41" s="149" t="str">
        <f t="shared" si="7"/>
        <v/>
      </c>
      <c r="N41" s="103"/>
      <c r="O41" s="126"/>
      <c r="P41" s="101"/>
    </row>
    <row r="42" spans="1:19" s="113" customFormat="1">
      <c r="A42" s="112" t="s">
        <v>540</v>
      </c>
      <c r="B42" s="137" t="str">
        <f>IFERROR(VLOOKUP($A42, 'Solutions - Building'!$C:J, 2, FALSE),
IFERROR(VLOOKUP($A42, 'Solutions - Process'!$C:J, 2, FALSE),
VLOOKUP($A42, 'Solutions - Business'!$C:J, 2, FALSE)))</f>
        <v>Mutualisation de la rénovation des véhicules</v>
      </c>
      <c r="C42" s="143" t="str">
        <f>IFERROR(VLOOKUP($A42, 'Solutions - Building'!C:J, 8, FALSE),
IFERROR(VLOOKUP($A42, 'Solutions - Process'!C:J, 8, FALSE),
VLOOKUP($A42, 'Solutions - Business'!C:J, 8, FALSE)))</f>
        <v xml:space="preserve">Not Implemented </v>
      </c>
      <c r="D42" s="143">
        <f>IFERROR(VLOOKUP($A42, 'Solutions - Building'!$C:K, 9, FALSE),
IFERROR(VLOOKUP($A42, 'Solutions - Process'!$C:K, 9, FALSE),
VLOOKUP($A42, 'Solutions - Business'!$C:K, 9, FALSE)))</f>
        <v>0</v>
      </c>
      <c r="E42" s="113">
        <f>IFERROR(VLOOKUP($A42, 'Solutions - Building'!$C:L, 10, FALSE),
IFERROR(VLOOKUP($A42, 'Solutions - Process'!$C:L, 10, FALSE),
VLOOKUP($A42, 'Solutions - Business'!$C:M, 10, FALSE)))</f>
        <v>0</v>
      </c>
      <c r="F42" s="143">
        <f t="shared" si="1"/>
        <v>0</v>
      </c>
      <c r="G42" s="137">
        <f t="shared" si="2"/>
        <v>0</v>
      </c>
      <c r="H42" s="137">
        <f t="shared" si="3"/>
        <v>0</v>
      </c>
      <c r="I42" s="113">
        <f t="shared" si="4"/>
        <v>0</v>
      </c>
      <c r="J42" s="146">
        <f t="shared" si="5"/>
        <v>0</v>
      </c>
      <c r="K42" s="160">
        <f t="shared" si="8"/>
        <v>15</v>
      </c>
      <c r="L42" s="115" t="str">
        <f t="shared" si="6"/>
        <v/>
      </c>
      <c r="M42" s="150" t="str">
        <f t="shared" si="7"/>
        <v/>
      </c>
      <c r="N42" s="115"/>
      <c r="O42" s="127"/>
      <c r="P42" s="114"/>
      <c r="Q42"/>
      <c r="R42"/>
      <c r="S42"/>
    </row>
    <row r="43" spans="1:19" s="108" customFormat="1">
      <c r="A43" s="120" t="s">
        <v>541</v>
      </c>
      <c r="B43" s="135" t="str">
        <f>IFERROR(VLOOKUP($A43, 'Solutions - Building'!$C:J, 2, FALSE),
IFERROR(VLOOKUP($A43, 'Solutions - Process'!$C:J, 2, FALSE),
VLOOKUP($A43, 'Solutions - Business'!$C:J, 2, FALSE)))</f>
        <v>S'adresser à un organisme de formation spécialisé dans la protection de l'environnement des concessionnaires</v>
      </c>
      <c r="C43" s="142" t="str">
        <f>IFERROR(VLOOKUP($A43, 'Solutions - Building'!C:J, 8, FALSE),
IFERROR(VLOOKUP($A43, 'Solutions - Process'!C:J, 8, FALSE),
VLOOKUP($A43, 'Solutions - Business'!C:J, 8, FALSE)))</f>
        <v xml:space="preserve">Not Implemented </v>
      </c>
      <c r="D43" s="142">
        <f>IFERROR(VLOOKUP($A43, 'Solutions - Building'!$C:K, 9, FALSE),
IFERROR(VLOOKUP($A43, 'Solutions - Process'!$C:K, 9, FALSE),
VLOOKUP($A43, 'Solutions - Business'!$C:K, 9, FALSE)))</f>
        <v>0</v>
      </c>
      <c r="E43" s="108">
        <f>IFERROR(VLOOKUP($A43, 'Solutions - Building'!$C:L, 10, FALSE),
IFERROR(VLOOKUP($A43, 'Solutions - Process'!$C:L, 10, FALSE),
VLOOKUP($A43, 'Solutions - Business'!$C:M, 10, FALSE)))</f>
        <v>0</v>
      </c>
      <c r="F43" s="142">
        <f t="shared" si="1"/>
        <v>0</v>
      </c>
      <c r="G43" s="135">
        <f t="shared" si="2"/>
        <v>0</v>
      </c>
      <c r="H43" s="135">
        <f t="shared" si="3"/>
        <v>0</v>
      </c>
      <c r="I43" s="108">
        <f t="shared" si="4"/>
        <v>0</v>
      </c>
      <c r="J43" s="144">
        <f t="shared" si="5"/>
        <v>0</v>
      </c>
      <c r="K43" s="161">
        <f t="shared" si="8"/>
        <v>16</v>
      </c>
      <c r="L43" s="121" t="str">
        <f t="shared" si="6"/>
        <v/>
      </c>
      <c r="M43" s="152" t="str">
        <f t="shared" si="7"/>
        <v/>
      </c>
      <c r="N43" s="121">
        <f>IFERROR(AVERAGEIF(K:K, K43, L:L),0)</f>
        <v>0</v>
      </c>
      <c r="O43" s="130">
        <f>IFERROR(AVERAGEIF(K:K, K43, M:M),0)</f>
        <v>0</v>
      </c>
      <c r="P43" s="109">
        <f>AVERAGEIF(K:K, K43, I:I)</f>
        <v>0</v>
      </c>
      <c r="Q43"/>
      <c r="R43"/>
      <c r="S43"/>
    </row>
    <row r="44" spans="1:19">
      <c r="A44" s="104" t="s">
        <v>542</v>
      </c>
      <c r="B44" s="136" t="str">
        <f>IFERROR(VLOOKUP($A44, 'Solutions - Building'!$C:J, 2, FALSE),
IFERROR(VLOOKUP($A44, 'Solutions - Process'!$C:J, 2, FALSE),
VLOOKUP($A44, 'Solutions - Business'!$C:J, 2, FALSE)))</f>
        <v>Nommer un responsable environnemental avec une mission définie (voir BP 22)</v>
      </c>
      <c r="C44" s="20" t="str">
        <f>IFERROR(VLOOKUP($A44, 'Solutions - Building'!C:J, 8, FALSE),
IFERROR(VLOOKUP($A44, 'Solutions - Process'!C:J, 8, FALSE),
VLOOKUP($A44, 'Solutions - Business'!C:J, 8, FALSE)))</f>
        <v xml:space="preserve">Not Implemented </v>
      </c>
      <c r="D44" s="20">
        <f>IFERROR(VLOOKUP($A44, 'Solutions - Building'!$C:K, 9, FALSE),
IFERROR(VLOOKUP($A44, 'Solutions - Process'!$C:K, 9, FALSE),
VLOOKUP($A44, 'Solutions - Business'!$C:K, 9, FALSE)))</f>
        <v>0</v>
      </c>
      <c r="E44">
        <f>IFERROR(VLOOKUP($A44, 'Solutions - Building'!$C:L, 10, FALSE),
IFERROR(VLOOKUP($A44, 'Solutions - Process'!$C:L, 10, FALSE),
VLOOKUP($A44, 'Solutions - Business'!$C:M, 10, FALSE)))</f>
        <v>0</v>
      </c>
      <c r="F44" s="20">
        <f t="shared" si="1"/>
        <v>0</v>
      </c>
      <c r="G44" s="136">
        <f t="shared" si="2"/>
        <v>0</v>
      </c>
      <c r="H44" s="136">
        <f t="shared" si="3"/>
        <v>0</v>
      </c>
      <c r="I44">
        <f t="shared" si="4"/>
        <v>0</v>
      </c>
      <c r="J44" s="145">
        <f t="shared" si="5"/>
        <v>0</v>
      </c>
      <c r="K44" s="162">
        <f t="shared" si="8"/>
        <v>16</v>
      </c>
      <c r="L44" s="106" t="str">
        <f t="shared" si="6"/>
        <v/>
      </c>
      <c r="M44" s="153" t="str">
        <f t="shared" si="7"/>
        <v/>
      </c>
      <c r="N44" s="106"/>
      <c r="O44" s="131"/>
      <c r="P44" s="101"/>
    </row>
    <row r="45" spans="1:19" s="113" customFormat="1">
      <c r="A45" s="112" t="s">
        <v>543</v>
      </c>
      <c r="B45" s="137" t="str">
        <f>IFERROR(VLOOKUP($A45, 'Solutions - Building'!$C:J, 2, FALSE),
IFERROR(VLOOKUP($A45, 'Solutions - Process'!$C:J, 2, FALSE),
VLOOKUP($A45, 'Solutions - Business'!$C:J, 2, FALSE)))</f>
        <v>Sensibiliser et animer tous les collaborateurs de l'entreprise</v>
      </c>
      <c r="C45" s="143" t="str">
        <f>IFERROR(VLOOKUP($A45, 'Solutions - Building'!C:J, 8, FALSE),
IFERROR(VLOOKUP($A45, 'Solutions - Process'!C:J, 8, FALSE),
VLOOKUP($A45, 'Solutions - Business'!C:J, 8, FALSE)))</f>
        <v xml:space="preserve">Not Implemented </v>
      </c>
      <c r="D45" s="143">
        <f>IFERROR(VLOOKUP($A45, 'Solutions - Building'!$C:K, 9, FALSE),
IFERROR(VLOOKUP($A45, 'Solutions - Process'!$C:K, 9, FALSE),
VLOOKUP($A45, 'Solutions - Business'!$C:K, 9, FALSE)))</f>
        <v>0</v>
      </c>
      <c r="E45" s="113">
        <f>IFERROR(VLOOKUP($A45, 'Solutions - Building'!$C:L, 10, FALSE),
IFERROR(VLOOKUP($A45, 'Solutions - Process'!$C:L, 10, FALSE),
VLOOKUP($A45, 'Solutions - Business'!$C:M, 10, FALSE)))</f>
        <v>0</v>
      </c>
      <c r="F45" s="143">
        <f t="shared" si="1"/>
        <v>0</v>
      </c>
      <c r="G45" s="137">
        <f t="shared" si="2"/>
        <v>0</v>
      </c>
      <c r="H45" s="137">
        <f t="shared" si="3"/>
        <v>0</v>
      </c>
      <c r="I45" s="113">
        <f t="shared" si="4"/>
        <v>0</v>
      </c>
      <c r="J45" s="146">
        <f t="shared" si="5"/>
        <v>0</v>
      </c>
      <c r="K45" s="163">
        <f t="shared" si="8"/>
        <v>16</v>
      </c>
      <c r="L45" s="122" t="str">
        <f t="shared" si="6"/>
        <v/>
      </c>
      <c r="M45" s="154" t="str">
        <f t="shared" si="7"/>
        <v/>
      </c>
      <c r="N45" s="122"/>
      <c r="O45" s="132"/>
      <c r="P45" s="114"/>
      <c r="Q45"/>
      <c r="R45"/>
      <c r="S45"/>
    </row>
    <row r="46" spans="1:19" s="108" customFormat="1">
      <c r="A46" s="120" t="s">
        <v>544</v>
      </c>
      <c r="B46" s="135" t="str">
        <f>IFERROR(VLOOKUP($A46, 'Solutions - Building'!$C:J, 2, FALSE),
IFERROR(VLOOKUP($A46, 'Solutions - Process'!$C:J, 2, FALSE),
VLOOKUP($A46, 'Solutions - Business'!$C:J, 2, FALSE)))</f>
        <v>Tri des déchets, papier, bois, plastique, métal, verre, DEEE</v>
      </c>
      <c r="C46" s="142" t="str">
        <f>IFERROR(VLOOKUP($A46, 'Solutions - Building'!C:J, 8, FALSE),
IFERROR(VLOOKUP($A46, 'Solutions - Process'!C:J, 8, FALSE),
VLOOKUP($A46, 'Solutions - Business'!C:J, 8, FALSE)))</f>
        <v xml:space="preserve">Not Implemented </v>
      </c>
      <c r="D46" s="142">
        <f>IFERROR(VLOOKUP($A46, 'Solutions - Building'!$C:K, 9, FALSE),
IFERROR(VLOOKUP($A46, 'Solutions - Process'!$C:K, 9, FALSE),
VLOOKUP($A46, 'Solutions - Business'!$C:K, 9, FALSE)))</f>
        <v>0</v>
      </c>
      <c r="E46" s="108">
        <f>IFERROR(VLOOKUP($A46, 'Solutions - Building'!$C:L, 10, FALSE),
IFERROR(VLOOKUP($A46, 'Solutions - Process'!$C:L, 10, FALSE),
VLOOKUP($A46, 'Solutions - Business'!$C:M, 10, FALSE)))</f>
        <v>0</v>
      </c>
      <c r="F46" s="142">
        <f t="shared" si="1"/>
        <v>0</v>
      </c>
      <c r="G46" s="135">
        <f t="shared" si="2"/>
        <v>0</v>
      </c>
      <c r="H46" s="135">
        <f t="shared" si="3"/>
        <v>0</v>
      </c>
      <c r="I46" s="108">
        <f t="shared" si="4"/>
        <v>0</v>
      </c>
      <c r="J46" s="144">
        <f t="shared" si="5"/>
        <v>0</v>
      </c>
      <c r="K46" s="158">
        <f t="shared" si="8"/>
        <v>17</v>
      </c>
      <c r="L46" s="110" t="str">
        <f t="shared" si="6"/>
        <v/>
      </c>
      <c r="M46" s="148" t="str">
        <f t="shared" si="7"/>
        <v/>
      </c>
      <c r="N46" s="110">
        <f>IFERROR(AVERAGEIF(K:K, K46, L:L),0)</f>
        <v>0</v>
      </c>
      <c r="O46" s="129">
        <f>IFERROR(AVERAGEIF(K:K, K46, M:M),0)</f>
        <v>0</v>
      </c>
      <c r="P46" s="109">
        <f>AVERAGEIF(K:K, K46, I:I)</f>
        <v>0</v>
      </c>
      <c r="Q46"/>
      <c r="R46"/>
      <c r="S46"/>
    </row>
    <row r="47" spans="1:19">
      <c r="A47" s="104" t="s">
        <v>545</v>
      </c>
      <c r="B47" s="136" t="str">
        <f>IFERROR(VLOOKUP($A47, 'Solutions - Building'!$C:J, 2, FALSE),
IFERROR(VLOOKUP($A47, 'Solutions - Process'!$C:J, 2, FALSE),
VLOOKUP($A47, 'Solutions - Business'!$C:J, 2, FALSE)))</f>
        <v>Tri des déchets dangereux valorisables (solvants, huiles usagées)</v>
      </c>
      <c r="C47" s="20" t="str">
        <f>IFERROR(VLOOKUP($A47, 'Solutions - Building'!C:J, 8, FALSE),
IFERROR(VLOOKUP($A47, 'Solutions - Process'!C:J, 8, FALSE),
VLOOKUP($A47, 'Solutions - Business'!C:J, 8, FALSE)))</f>
        <v xml:space="preserve">Not Implemented </v>
      </c>
      <c r="D47" s="20">
        <f>IFERROR(VLOOKUP($A47, 'Solutions - Building'!$C:K, 9, FALSE),
IFERROR(VLOOKUP($A47, 'Solutions - Process'!$C:K, 9, FALSE),
VLOOKUP($A47, 'Solutions - Business'!$C:K, 9, FALSE)))</f>
        <v>0</v>
      </c>
      <c r="E47">
        <f>IFERROR(VLOOKUP($A47, 'Solutions - Building'!$C:L, 10, FALSE),
IFERROR(VLOOKUP($A47, 'Solutions - Process'!$C:L, 10, FALSE),
VLOOKUP($A47, 'Solutions - Business'!$C:M, 10, FALSE)))</f>
        <v>0</v>
      </c>
      <c r="F47" s="20">
        <f t="shared" si="1"/>
        <v>0</v>
      </c>
      <c r="G47" s="136">
        <f t="shared" si="2"/>
        <v>0</v>
      </c>
      <c r="H47" s="136">
        <f t="shared" si="3"/>
        <v>0</v>
      </c>
      <c r="I47">
        <f t="shared" si="4"/>
        <v>0</v>
      </c>
      <c r="J47" s="145">
        <f t="shared" si="5"/>
        <v>0</v>
      </c>
      <c r="K47" s="159">
        <f t="shared" si="8"/>
        <v>17</v>
      </c>
      <c r="L47" s="103" t="str">
        <f t="shared" si="6"/>
        <v/>
      </c>
      <c r="M47" s="149" t="str">
        <f t="shared" si="7"/>
        <v/>
      </c>
      <c r="N47" s="103"/>
      <c r="O47" s="126"/>
      <c r="P47" s="101"/>
    </row>
    <row r="48" spans="1:19">
      <c r="A48" s="104" t="s">
        <v>546</v>
      </c>
      <c r="B48" s="136" t="str">
        <f>IFERROR(VLOOKUP($A48, 'Solutions - Building'!$C:J, 2, FALSE),
IFERROR(VLOOKUP($A48, 'Solutions - Process'!$C:J, 2, FALSE),
VLOOKUP($A48, 'Solutions - Business'!$C:J, 2, FALSE)))</f>
        <v>Identifier les conteneurs pour faciliter le tri</v>
      </c>
      <c r="C48" s="20" t="str">
        <f>IFERROR(VLOOKUP($A48, 'Solutions - Building'!C:J, 8, FALSE),
IFERROR(VLOOKUP($A48, 'Solutions - Process'!C:J, 8, FALSE),
VLOOKUP($A48, 'Solutions - Business'!C:J, 8, FALSE)))</f>
        <v xml:space="preserve">Not Implemented </v>
      </c>
      <c r="D48" s="20">
        <f>IFERROR(VLOOKUP($A48, 'Solutions - Building'!$C:K, 9, FALSE),
IFERROR(VLOOKUP($A48, 'Solutions - Process'!$C:K, 9, FALSE),
VLOOKUP($A48, 'Solutions - Business'!$C:K, 9, FALSE)))</f>
        <v>0</v>
      </c>
      <c r="E48">
        <f>IFERROR(VLOOKUP($A48, 'Solutions - Building'!$C:L, 10, FALSE),
IFERROR(VLOOKUP($A48, 'Solutions - Process'!$C:L, 10, FALSE),
VLOOKUP($A48, 'Solutions - Business'!$C:M, 10, FALSE)))</f>
        <v>0</v>
      </c>
      <c r="F48" s="20">
        <f t="shared" si="1"/>
        <v>0</v>
      </c>
      <c r="G48" s="136">
        <f t="shared" si="2"/>
        <v>0</v>
      </c>
      <c r="H48" s="136">
        <f t="shared" si="3"/>
        <v>0</v>
      </c>
      <c r="I48">
        <f t="shared" si="4"/>
        <v>0</v>
      </c>
      <c r="J48" s="145">
        <f t="shared" si="5"/>
        <v>0</v>
      </c>
      <c r="K48" s="159">
        <f t="shared" si="8"/>
        <v>17</v>
      </c>
      <c r="L48" s="103" t="str">
        <f t="shared" si="6"/>
        <v/>
      </c>
      <c r="M48" s="149" t="str">
        <f t="shared" si="7"/>
        <v/>
      </c>
      <c r="N48" s="103"/>
      <c r="O48" s="126"/>
      <c r="P48" s="101"/>
    </row>
    <row r="49" spans="1:19" s="113" customFormat="1">
      <c r="A49" s="112" t="s">
        <v>547</v>
      </c>
      <c r="B49" s="137" t="str">
        <f>IFERROR(VLOOKUP($A49, 'Solutions - Building'!$C:J, 2, FALSE),
IFERROR(VLOOKUP($A49, 'Solutions - Process'!$C:J, 2, FALSE),
VLOOKUP($A49, 'Solutions - Business'!$C:J, 2, FALSE)))</f>
        <v>Intégrer des zones de recyclage internes et des zones de recyclage pour les clients</v>
      </c>
      <c r="C49" s="143" t="str">
        <f>IFERROR(VLOOKUP($A49, 'Solutions - Building'!C:J, 8, FALSE),
IFERROR(VLOOKUP($A49, 'Solutions - Process'!C:J, 8, FALSE),
VLOOKUP($A49, 'Solutions - Business'!C:J, 8, FALSE)))</f>
        <v xml:space="preserve">Not Implemented </v>
      </c>
      <c r="D49" s="143">
        <f>IFERROR(VLOOKUP($A49, 'Solutions - Building'!$C:K, 9, FALSE),
IFERROR(VLOOKUP($A49, 'Solutions - Process'!$C:K, 9, FALSE),
VLOOKUP($A49, 'Solutions - Business'!$C:K, 9, FALSE)))</f>
        <v>0</v>
      </c>
      <c r="E49" s="113">
        <f>IFERROR(VLOOKUP($A49, 'Solutions - Building'!$C:L, 10, FALSE),
IFERROR(VLOOKUP($A49, 'Solutions - Process'!$C:L, 10, FALSE),
VLOOKUP($A49, 'Solutions - Business'!$C:M, 10, FALSE)))</f>
        <v>0</v>
      </c>
      <c r="F49" s="143">
        <f t="shared" si="1"/>
        <v>0</v>
      </c>
      <c r="G49" s="137">
        <f t="shared" si="2"/>
        <v>0</v>
      </c>
      <c r="H49" s="137">
        <f t="shared" si="3"/>
        <v>0</v>
      </c>
      <c r="I49" s="113">
        <f t="shared" si="4"/>
        <v>0</v>
      </c>
      <c r="J49" s="146">
        <f t="shared" si="5"/>
        <v>0</v>
      </c>
      <c r="K49" s="160">
        <f t="shared" si="8"/>
        <v>17</v>
      </c>
      <c r="L49" s="115" t="str">
        <f t="shared" si="6"/>
        <v/>
      </c>
      <c r="M49" s="150" t="str">
        <f t="shared" si="7"/>
        <v/>
      </c>
      <c r="N49" s="115"/>
      <c r="O49" s="127"/>
      <c r="P49" s="114"/>
      <c r="Q49"/>
      <c r="R49"/>
      <c r="S49"/>
    </row>
    <row r="50" spans="1:19" s="108" customFormat="1">
      <c r="A50" s="120" t="s">
        <v>548</v>
      </c>
      <c r="B50" s="135" t="str">
        <f>IFERROR(VLOOKUP($A50, 'Solutions - Building'!$C:J, 2, FALSE),
IFERROR(VLOOKUP($A50, 'Solutions - Process'!$C:J, 2, FALSE),
VLOOKUP($A50, 'Solutions - Business'!$C:J, 2, FALSE)))</f>
        <v>Interdire la mise en décharge et privilégier la réutilisation, le recyclage, la valorisation matière et la valorisation énergétique</v>
      </c>
      <c r="C50" s="142" t="str">
        <f>IFERROR(VLOOKUP($A50, 'Solutions - Building'!C:J, 8, FALSE),
IFERROR(VLOOKUP($A50, 'Solutions - Process'!C:J, 8, FALSE),
VLOOKUP($A50, 'Solutions - Business'!C:J, 8, FALSE)))</f>
        <v xml:space="preserve">Not Implemented </v>
      </c>
      <c r="D50" s="142">
        <f>IFERROR(VLOOKUP($A50, 'Solutions - Building'!$C:K, 9, FALSE),
IFERROR(VLOOKUP($A50, 'Solutions - Process'!$C:K, 9, FALSE),
VLOOKUP($A50, 'Solutions - Business'!$C:K, 9, FALSE)))</f>
        <v>0</v>
      </c>
      <c r="E50" s="108">
        <f>IFERROR(VLOOKUP($A50, 'Solutions - Building'!$C:L, 10, FALSE),
IFERROR(VLOOKUP($A50, 'Solutions - Process'!$C:L, 10, FALSE),
VLOOKUP($A50, 'Solutions - Business'!$C:M, 10, FALSE)))</f>
        <v>0</v>
      </c>
      <c r="F50" s="142">
        <f t="shared" si="1"/>
        <v>0</v>
      </c>
      <c r="G50" s="135">
        <f t="shared" si="2"/>
        <v>0</v>
      </c>
      <c r="H50" s="135">
        <f t="shared" si="3"/>
        <v>0</v>
      </c>
      <c r="I50" s="108">
        <f t="shared" si="4"/>
        <v>0</v>
      </c>
      <c r="J50" s="144">
        <f t="shared" si="5"/>
        <v>0</v>
      </c>
      <c r="K50" s="161">
        <f t="shared" si="8"/>
        <v>18</v>
      </c>
      <c r="L50" s="121" t="str">
        <f t="shared" si="6"/>
        <v/>
      </c>
      <c r="M50" s="152" t="str">
        <f t="shared" si="7"/>
        <v/>
      </c>
      <c r="N50" s="121">
        <f>IFERROR(AVERAGEIF(K:K, K50, L:L),0)</f>
        <v>0</v>
      </c>
      <c r="O50" s="130">
        <f>IFERROR(AVERAGEIF(K:K, K50, M:M),0)</f>
        <v>0</v>
      </c>
      <c r="P50" s="109">
        <f>AVERAGEIF(K:K, K50, I:I)</f>
        <v>0</v>
      </c>
      <c r="Q50"/>
      <c r="R50"/>
      <c r="S50"/>
    </row>
    <row r="51" spans="1:19">
      <c r="A51" s="104" t="s">
        <v>549</v>
      </c>
      <c r="B51" s="136" t="str">
        <f>IFERROR(VLOOKUP($A51, 'Solutions - Building'!$C:J, 2, FALSE),
IFERROR(VLOOKUP($A51, 'Solutions - Process'!$C:J, 2, FALSE),
VLOOKUP($A51, 'Solutions - Business'!$C:J, 2, FALSE)))</f>
        <v>Éliminer les déchets par des filières agréées</v>
      </c>
      <c r="C51" s="20" t="str">
        <f>IFERROR(VLOOKUP($A51, 'Solutions - Building'!C:J, 8, FALSE),
IFERROR(VLOOKUP($A51, 'Solutions - Process'!C:J, 8, FALSE),
VLOOKUP($A51, 'Solutions - Business'!C:J, 8, FALSE)))</f>
        <v xml:space="preserve">Not Implemented </v>
      </c>
      <c r="D51" s="20">
        <f>IFERROR(VLOOKUP($A51, 'Solutions - Building'!$C:K, 9, FALSE),
IFERROR(VLOOKUP($A51, 'Solutions - Process'!$C:K, 9, FALSE),
VLOOKUP($A51, 'Solutions - Business'!$C:K, 9, FALSE)))</f>
        <v>0</v>
      </c>
      <c r="E51">
        <f>IFERROR(VLOOKUP($A51, 'Solutions - Building'!$C:L, 10, FALSE),
IFERROR(VLOOKUP($A51, 'Solutions - Process'!$C:L, 10, FALSE),
VLOOKUP($A51, 'Solutions - Business'!$C:M, 10, FALSE)))</f>
        <v>0</v>
      </c>
      <c r="F51" s="20">
        <f t="shared" si="1"/>
        <v>0</v>
      </c>
      <c r="G51" s="136">
        <f t="shared" si="2"/>
        <v>0</v>
      </c>
      <c r="H51" s="136">
        <f t="shared" si="3"/>
        <v>0</v>
      </c>
      <c r="I51">
        <f t="shared" si="4"/>
        <v>0</v>
      </c>
      <c r="J51" s="145">
        <f t="shared" si="5"/>
        <v>0</v>
      </c>
      <c r="K51" s="162">
        <f t="shared" si="8"/>
        <v>18</v>
      </c>
      <c r="L51" s="106" t="str">
        <f t="shared" si="6"/>
        <v/>
      </c>
      <c r="M51" s="153" t="str">
        <f t="shared" si="7"/>
        <v/>
      </c>
      <c r="N51" s="106"/>
      <c r="O51" s="131"/>
      <c r="P51" s="101"/>
    </row>
    <row r="52" spans="1:19">
      <c r="A52" s="104" t="s">
        <v>550</v>
      </c>
      <c r="B52" s="136" t="str">
        <f>IFERROR(VLOOKUP($A52, 'Solutions - Building'!$C:J, 2, FALSE),
IFERROR(VLOOKUP($A52, 'Solutions - Process'!$C:J, 2, FALSE),
VLOOKUP($A52, 'Solutions - Business'!$C:J, 2, FALSE)))</f>
        <v>Régénérer les solvants (retour au fournisseur du solvant usagé)</v>
      </c>
      <c r="C52" s="20" t="str">
        <f>IFERROR(VLOOKUP($A52, 'Solutions - Building'!C:J, 8, FALSE),
IFERROR(VLOOKUP($A52, 'Solutions - Process'!C:J, 8, FALSE),
VLOOKUP($A52, 'Solutions - Business'!C:J, 8, FALSE)))</f>
        <v xml:space="preserve">Not Implemented </v>
      </c>
      <c r="D52" s="20">
        <f>IFERROR(VLOOKUP($A52, 'Solutions - Building'!$C:K, 9, FALSE),
IFERROR(VLOOKUP($A52, 'Solutions - Process'!$C:K, 9, FALSE),
VLOOKUP($A52, 'Solutions - Business'!$C:K, 9, FALSE)))</f>
        <v>0</v>
      </c>
      <c r="E52">
        <f>IFERROR(VLOOKUP($A52, 'Solutions - Building'!$C:L, 10, FALSE),
IFERROR(VLOOKUP($A52, 'Solutions - Process'!$C:L, 10, FALSE),
VLOOKUP($A52, 'Solutions - Business'!$C:M, 10, FALSE)))</f>
        <v>0</v>
      </c>
      <c r="F52" s="20">
        <f t="shared" si="1"/>
        <v>0</v>
      </c>
      <c r="G52" s="136">
        <f t="shared" si="2"/>
        <v>0</v>
      </c>
      <c r="H52" s="136">
        <f t="shared" si="3"/>
        <v>0</v>
      </c>
      <c r="I52">
        <f t="shared" si="4"/>
        <v>0</v>
      </c>
      <c r="J52" s="145">
        <f t="shared" si="5"/>
        <v>0</v>
      </c>
      <c r="K52" s="162">
        <f t="shared" si="8"/>
        <v>18</v>
      </c>
      <c r="L52" s="106" t="str">
        <f t="shared" si="6"/>
        <v/>
      </c>
      <c r="M52" s="153" t="str">
        <f t="shared" si="7"/>
        <v/>
      </c>
      <c r="N52" s="106"/>
      <c r="O52" s="131"/>
      <c r="P52" s="101"/>
    </row>
    <row r="53" spans="1:19" s="113" customFormat="1">
      <c r="A53" s="112" t="s">
        <v>551</v>
      </c>
      <c r="B53" s="137" t="str">
        <f>IFERROR(VLOOKUP($A53, 'Solutions - Building'!$C:J, 2, FALSE),
IFERROR(VLOOKUP($A53, 'Solutions - Process'!$C:J, 2, FALSE),
VLOOKUP($A53, 'Solutions - Business'!$C:J, 2, FALSE)))</f>
        <v>Sécuriser la gestion des déchets dangereux jusqu'à leur élimination finale</v>
      </c>
      <c r="C53" s="143" t="str">
        <f>IFERROR(VLOOKUP($A53, 'Solutions - Building'!C:J, 8, FALSE),
IFERROR(VLOOKUP($A53, 'Solutions - Process'!C:J, 8, FALSE),
VLOOKUP($A53, 'Solutions - Business'!C:J, 8, FALSE)))</f>
        <v xml:space="preserve">Not Implemented </v>
      </c>
      <c r="D53" s="143">
        <f>IFERROR(VLOOKUP($A53, 'Solutions - Building'!$C:K, 9, FALSE),
IFERROR(VLOOKUP($A53, 'Solutions - Process'!$C:K, 9, FALSE),
VLOOKUP($A53, 'Solutions - Business'!$C:K, 9, FALSE)))</f>
        <v>0</v>
      </c>
      <c r="E53" s="113">
        <f>IFERROR(VLOOKUP($A53, 'Solutions - Building'!$C:L, 10, FALSE),
IFERROR(VLOOKUP($A53, 'Solutions - Process'!$C:L, 10, FALSE),
VLOOKUP($A53, 'Solutions - Business'!$C:M, 10, FALSE)))</f>
        <v>0</v>
      </c>
      <c r="F53" s="143">
        <f t="shared" si="1"/>
        <v>0</v>
      </c>
      <c r="G53" s="137">
        <f t="shared" si="2"/>
        <v>0</v>
      </c>
      <c r="H53" s="137">
        <f t="shared" si="3"/>
        <v>0</v>
      </c>
      <c r="I53" s="113">
        <f t="shared" si="4"/>
        <v>0</v>
      </c>
      <c r="J53" s="146">
        <f t="shared" si="5"/>
        <v>0</v>
      </c>
      <c r="K53" s="163">
        <f t="shared" si="8"/>
        <v>18</v>
      </c>
      <c r="L53" s="122" t="str">
        <f t="shared" si="6"/>
        <v/>
      </c>
      <c r="M53" s="154" t="str">
        <f t="shared" si="7"/>
        <v/>
      </c>
      <c r="N53" s="122"/>
      <c r="O53" s="132"/>
      <c r="P53" s="114"/>
      <c r="Q53"/>
      <c r="R53"/>
      <c r="S53"/>
    </row>
    <row r="54" spans="1:19" s="108" customFormat="1">
      <c r="A54" s="120" t="s">
        <v>552</v>
      </c>
      <c r="B54" s="135" t="str">
        <f>IFERROR(VLOOKUP($A54, 'Solutions - Building'!$C:J, 2, FALSE),
IFERROR(VLOOKUP($A54, 'Solutions - Process'!$C:J, 2, FALSE),
VLOOKUP($A54, 'Solutions - Business'!$C:J, 2, FALSE)))</f>
        <v>Effectuer un autodiagnostic du site</v>
      </c>
      <c r="C54" s="142" t="str">
        <f>IFERROR(VLOOKUP($A54, 'Solutions - Building'!C:J, 8, FALSE),
IFERROR(VLOOKUP($A54, 'Solutions - Process'!C:J, 8, FALSE),
VLOOKUP($A54, 'Solutions - Business'!C:J, 8, FALSE)))</f>
        <v xml:space="preserve">Not Implemented </v>
      </c>
      <c r="D54" s="142">
        <f>IFERROR(VLOOKUP($A54, 'Solutions - Building'!$C:K, 9, FALSE),
IFERROR(VLOOKUP($A54, 'Solutions - Process'!$C:K, 9, FALSE),
VLOOKUP($A54, 'Solutions - Business'!$C:K, 9, FALSE)))</f>
        <v>0</v>
      </c>
      <c r="E54" s="108">
        <f>IFERROR(VLOOKUP($A54, 'Solutions - Building'!$C:L, 10, FALSE),
IFERROR(VLOOKUP($A54, 'Solutions - Process'!$C:L, 10, FALSE),
VLOOKUP($A54, 'Solutions - Business'!$C:M, 10, FALSE)))</f>
        <v>0</v>
      </c>
      <c r="F54" s="142">
        <f t="shared" si="1"/>
        <v>0</v>
      </c>
      <c r="G54" s="135">
        <f t="shared" si="2"/>
        <v>0</v>
      </c>
      <c r="H54" s="135">
        <f t="shared" si="3"/>
        <v>0</v>
      </c>
      <c r="I54" s="108">
        <f t="shared" si="4"/>
        <v>0</v>
      </c>
      <c r="J54" s="144">
        <f t="shared" si="5"/>
        <v>0</v>
      </c>
      <c r="K54" s="158">
        <f t="shared" si="8"/>
        <v>19</v>
      </c>
      <c r="L54" s="110" t="str">
        <f t="shared" si="6"/>
        <v/>
      </c>
      <c r="M54" s="148" t="str">
        <f t="shared" si="7"/>
        <v/>
      </c>
      <c r="N54" s="110">
        <f>IFERROR(AVERAGEIF(K:K, K54, L:L),0)</f>
        <v>0</v>
      </c>
      <c r="O54" s="129">
        <f>IFERROR(AVERAGEIF(K:K, K54, M:M),0)</f>
        <v>0</v>
      </c>
      <c r="P54" s="109">
        <f>AVERAGEIF(K:K, K54, I:I)</f>
        <v>0</v>
      </c>
      <c r="Q54"/>
      <c r="R54"/>
      <c r="S54"/>
    </row>
    <row r="55" spans="1:19" s="113" customFormat="1">
      <c r="A55" s="112" t="s">
        <v>553</v>
      </c>
      <c r="B55" s="137" t="str">
        <f>IFERROR(VLOOKUP($A55, 'Solutions - Building'!$C:J, 2, FALSE),
IFERROR(VLOOKUP($A55, 'Solutions - Process'!$C:J, 2, FALSE),
VLOOKUP($A55, 'Solutions - Business'!$C:J, 2, FALSE)))</f>
        <v>Faire réaliser un diagnostic du site</v>
      </c>
      <c r="C55" s="143" t="str">
        <f>IFERROR(VLOOKUP($A55, 'Solutions - Building'!C:J, 8, FALSE),
IFERROR(VLOOKUP($A55, 'Solutions - Process'!C:J, 8, FALSE),
VLOOKUP($A55, 'Solutions - Business'!C:J, 8, FALSE)))</f>
        <v xml:space="preserve">Not Implemented </v>
      </c>
      <c r="D55" s="143">
        <f>IFERROR(VLOOKUP($A55, 'Solutions - Building'!$C:K, 9, FALSE),
IFERROR(VLOOKUP($A55, 'Solutions - Process'!$C:K, 9, FALSE),
VLOOKUP($A55, 'Solutions - Business'!$C:K, 9, FALSE)))</f>
        <v>0</v>
      </c>
      <c r="E55" s="113">
        <f>IFERROR(VLOOKUP($A55, 'Solutions - Building'!$C:L, 10, FALSE),
IFERROR(VLOOKUP($A55, 'Solutions - Process'!$C:L, 10, FALSE),
VLOOKUP($A55, 'Solutions - Business'!$C:M, 10, FALSE)))</f>
        <v>0</v>
      </c>
      <c r="F55" s="143">
        <f t="shared" si="1"/>
        <v>0</v>
      </c>
      <c r="G55" s="137">
        <f t="shared" si="2"/>
        <v>0</v>
      </c>
      <c r="H55" s="137">
        <f t="shared" si="3"/>
        <v>0</v>
      </c>
      <c r="I55" s="113">
        <f t="shared" si="4"/>
        <v>0</v>
      </c>
      <c r="J55" s="146">
        <f t="shared" si="5"/>
        <v>0</v>
      </c>
      <c r="K55" s="160">
        <f t="shared" si="8"/>
        <v>19</v>
      </c>
      <c r="L55" s="115" t="str">
        <f t="shared" si="6"/>
        <v/>
      </c>
      <c r="M55" s="150" t="str">
        <f t="shared" si="7"/>
        <v/>
      </c>
      <c r="N55" s="115"/>
      <c r="O55" s="127"/>
      <c r="P55" s="114"/>
      <c r="Q55"/>
      <c r="R55"/>
      <c r="S55"/>
    </row>
    <row r="56" spans="1:19" s="108" customFormat="1">
      <c r="A56" s="120" t="s">
        <v>554</v>
      </c>
      <c r="B56" s="135" t="str">
        <f>IFERROR(VLOOKUP($A56, 'Solutions - Building'!$C:J, 2, FALSE),
IFERROR(VLOOKUP($A56, 'Solutions - Process'!$C:J, 2, FALSE),
VLOOKUP($A56, 'Solutions - Business'!$C:J, 2, FALSE)))</f>
        <v>Connaître et appliquer les fiches de données de sécurité (FDS) sections 6.2 et 7</v>
      </c>
      <c r="C56" s="142" t="str">
        <f>IFERROR(VLOOKUP($A56, 'Solutions - Building'!C:J, 8, FALSE),
IFERROR(VLOOKUP($A56, 'Solutions - Process'!C:J, 8, FALSE),
VLOOKUP($A56, 'Solutions - Business'!C:J, 8, FALSE)))</f>
        <v xml:space="preserve">Not Implemented </v>
      </c>
      <c r="D56" s="142">
        <f>IFERROR(VLOOKUP($A56, 'Solutions - Building'!$C:K, 9, FALSE),
IFERROR(VLOOKUP($A56, 'Solutions - Process'!$C:K, 9, FALSE),
VLOOKUP($A56, 'Solutions - Business'!$C:K, 9, FALSE)))</f>
        <v>0</v>
      </c>
      <c r="E56" s="108">
        <f>IFERROR(VLOOKUP($A56, 'Solutions - Building'!$C:L, 10, FALSE),
IFERROR(VLOOKUP($A56, 'Solutions - Process'!$C:L, 10, FALSE),
VLOOKUP($A56, 'Solutions - Business'!$C:M, 10, FALSE)))</f>
        <v>0</v>
      </c>
      <c r="F56" s="142">
        <f t="shared" si="1"/>
        <v>0</v>
      </c>
      <c r="G56" s="135">
        <f t="shared" si="2"/>
        <v>0</v>
      </c>
      <c r="H56" s="135">
        <f t="shared" si="3"/>
        <v>0</v>
      </c>
      <c r="I56" s="108">
        <f t="shared" si="4"/>
        <v>0</v>
      </c>
      <c r="J56" s="144">
        <f t="shared" si="5"/>
        <v>0</v>
      </c>
      <c r="K56" s="161">
        <f t="shared" si="8"/>
        <v>20</v>
      </c>
      <c r="L56" s="121" t="str">
        <f t="shared" si="6"/>
        <v/>
      </c>
      <c r="M56" s="152" t="str">
        <f t="shared" si="7"/>
        <v/>
      </c>
      <c r="N56" s="121">
        <f>IFERROR(AVERAGEIF(K:K, K56, L:L),0)</f>
        <v>0</v>
      </c>
      <c r="O56" s="130">
        <f>IFERROR(AVERAGEIF(K:K, K56, M:M),0)</f>
        <v>0</v>
      </c>
      <c r="P56" s="109">
        <f>AVERAGEIF(K:K, K56, I:I)</f>
        <v>0</v>
      </c>
      <c r="Q56"/>
      <c r="R56"/>
      <c r="S56"/>
    </row>
    <row r="57" spans="1:19">
      <c r="A57" s="104" t="s">
        <v>555</v>
      </c>
      <c r="B57" s="136" t="str">
        <f>IFERROR(VLOOKUP($A57, 'Solutions - Building'!$C:J, 2, FALSE),
IFERROR(VLOOKUP($A57, 'Solutions - Process'!$C:J, 2, FALSE),
VLOOKUP($A57, 'Solutions - Business'!$C:J, 2, FALSE)))</f>
        <v>Stocker correctement les produits chimiques</v>
      </c>
      <c r="C57" s="20" t="str">
        <f>IFERROR(VLOOKUP($A57, 'Solutions - Building'!C:J, 8, FALSE),
IFERROR(VLOOKUP($A57, 'Solutions - Process'!C:J, 8, FALSE),
VLOOKUP($A57, 'Solutions - Business'!C:J, 8, FALSE)))</f>
        <v xml:space="preserve">Not Implemented </v>
      </c>
      <c r="D57" s="20">
        <f>IFERROR(VLOOKUP($A57, 'Solutions - Building'!$C:K, 9, FALSE),
IFERROR(VLOOKUP($A57, 'Solutions - Process'!$C:K, 9, FALSE),
VLOOKUP($A57, 'Solutions - Business'!$C:K, 9, FALSE)))</f>
        <v>0</v>
      </c>
      <c r="E57">
        <f>IFERROR(VLOOKUP($A57, 'Solutions - Building'!$C:L, 10, FALSE),
IFERROR(VLOOKUP($A57, 'Solutions - Process'!$C:L, 10, FALSE),
VLOOKUP($A57, 'Solutions - Business'!$C:M, 10, FALSE)))</f>
        <v>0</v>
      </c>
      <c r="F57" s="20">
        <f t="shared" si="1"/>
        <v>0</v>
      </c>
      <c r="G57" s="136">
        <f t="shared" si="2"/>
        <v>0</v>
      </c>
      <c r="H57" s="136">
        <f t="shared" si="3"/>
        <v>0</v>
      </c>
      <c r="I57">
        <f t="shared" si="4"/>
        <v>0</v>
      </c>
      <c r="J57" s="145">
        <f t="shared" si="5"/>
        <v>0</v>
      </c>
      <c r="K57" s="162">
        <f t="shared" si="8"/>
        <v>20</v>
      </c>
      <c r="L57" s="106" t="str">
        <f t="shared" si="6"/>
        <v/>
      </c>
      <c r="M57" s="153" t="str">
        <f t="shared" si="7"/>
        <v/>
      </c>
      <c r="N57" s="106"/>
      <c r="O57" s="131"/>
      <c r="P57" s="101"/>
    </row>
    <row r="58" spans="1:19" s="113" customFormat="1">
      <c r="A58" s="112" t="s">
        <v>556</v>
      </c>
      <c r="B58" s="137" t="str">
        <f>IFERROR(VLOOKUP($A58, 'Solutions - Building'!$C:J, 2, FALSE),
IFERROR(VLOOKUP($A58, 'Solutions - Process'!$C:J, 2, FALSE),
VLOOKUP($A58, 'Solutions - Business'!$C:J, 2, FALSE)))</f>
        <v>Séparer physiquement les produits chimiques incompatibles</v>
      </c>
      <c r="C58" s="143" t="str">
        <f>IFERROR(VLOOKUP($A58, 'Solutions - Building'!C:J, 8, FALSE),
IFERROR(VLOOKUP($A58, 'Solutions - Process'!C:J, 8, FALSE),
VLOOKUP($A58, 'Solutions - Business'!C:J, 8, FALSE)))</f>
        <v xml:space="preserve">Not Implemented </v>
      </c>
      <c r="D58" s="143">
        <f>IFERROR(VLOOKUP($A58, 'Solutions - Building'!$C:K, 9, FALSE),
IFERROR(VLOOKUP($A58, 'Solutions - Process'!$C:K, 9, FALSE),
VLOOKUP($A58, 'Solutions - Business'!$C:K, 9, FALSE)))</f>
        <v>0</v>
      </c>
      <c r="E58" s="113">
        <f>IFERROR(VLOOKUP($A58, 'Solutions - Building'!$C:L, 10, FALSE),
IFERROR(VLOOKUP($A58, 'Solutions - Process'!$C:L, 10, FALSE),
VLOOKUP($A58, 'Solutions - Business'!$C:M, 10, FALSE)))</f>
        <v>0</v>
      </c>
      <c r="F58" s="143">
        <f t="shared" si="1"/>
        <v>0</v>
      </c>
      <c r="G58" s="137">
        <f t="shared" si="2"/>
        <v>0</v>
      </c>
      <c r="H58" s="137">
        <f t="shared" si="3"/>
        <v>0</v>
      </c>
      <c r="I58" s="113">
        <f t="shared" si="4"/>
        <v>0</v>
      </c>
      <c r="J58" s="146">
        <f t="shared" si="5"/>
        <v>0</v>
      </c>
      <c r="K58" s="163">
        <f t="shared" si="8"/>
        <v>20</v>
      </c>
      <c r="L58" s="122" t="str">
        <f t="shared" si="6"/>
        <v/>
      </c>
      <c r="M58" s="154" t="str">
        <f t="shared" si="7"/>
        <v/>
      </c>
      <c r="N58" s="122"/>
      <c r="O58" s="132"/>
      <c r="P58" s="114"/>
      <c r="Q58"/>
      <c r="R58"/>
      <c r="S58"/>
    </row>
    <row r="59" spans="1:19" s="108" customFormat="1">
      <c r="A59" s="120" t="s">
        <v>557</v>
      </c>
      <c r="B59" s="135" t="str">
        <f>IFERROR(VLOOKUP($A59, 'Solutions - Building'!$C:J, 2, FALSE),
IFERROR(VLOOKUP($A59, 'Solutions - Process'!$C:J, 2, FALSE),
VLOOKUP($A59, 'Solutions - Business'!$C:J, 2, FALSE)))</f>
        <v>Prolonger la durée de vie des équipements et acheter de manière responsable</v>
      </c>
      <c r="C59" s="142" t="str">
        <f>IFERROR(VLOOKUP($A59, 'Solutions - Building'!C:J, 8, FALSE),
IFERROR(VLOOKUP($A59, 'Solutions - Process'!C:J, 8, FALSE),
VLOOKUP($A59, 'Solutions - Business'!C:J, 8, FALSE)))</f>
        <v xml:space="preserve">Not Implemented </v>
      </c>
      <c r="D59" s="142">
        <f>IFERROR(VLOOKUP($A59, 'Solutions - Building'!$C:K, 9, FALSE),
IFERROR(VLOOKUP($A59, 'Solutions - Process'!$C:K, 9, FALSE),
VLOOKUP($A59, 'Solutions - Business'!$C:K, 9, FALSE)))</f>
        <v>0</v>
      </c>
      <c r="E59" s="108">
        <f>IFERROR(VLOOKUP($A59, 'Solutions - Building'!$C:L, 10, FALSE),
IFERROR(VLOOKUP($A59, 'Solutions - Process'!$C:L, 10, FALSE),
VLOOKUP($A59, 'Solutions - Business'!$C:M, 10, FALSE)))</f>
        <v>0</v>
      </c>
      <c r="F59" s="142">
        <f t="shared" si="1"/>
        <v>0</v>
      </c>
      <c r="G59" s="135">
        <f t="shared" si="2"/>
        <v>0</v>
      </c>
      <c r="H59" s="135">
        <f t="shared" si="3"/>
        <v>0</v>
      </c>
      <c r="I59" s="108">
        <f t="shared" si="4"/>
        <v>0</v>
      </c>
      <c r="J59" s="144">
        <f t="shared" si="5"/>
        <v>0</v>
      </c>
      <c r="K59" s="158">
        <f t="shared" si="8"/>
        <v>21</v>
      </c>
      <c r="L59" s="110" t="str">
        <f t="shared" si="6"/>
        <v/>
      </c>
      <c r="M59" s="148" t="str">
        <f t="shared" si="7"/>
        <v/>
      </c>
      <c r="N59" s="110">
        <f>IFERROR(AVERAGEIF(K:K, K59, L:L),0)</f>
        <v>0</v>
      </c>
      <c r="O59" s="129">
        <f>IFERROR(AVERAGEIF(K:K, K59, M:M),0)</f>
        <v>0</v>
      </c>
      <c r="P59" s="109">
        <f>AVERAGEIF(K:K, K59, I:I)</f>
        <v>0</v>
      </c>
      <c r="Q59"/>
      <c r="R59"/>
      <c r="S59"/>
    </row>
    <row r="60" spans="1:19">
      <c r="A60" s="104" t="s">
        <v>558</v>
      </c>
      <c r="B60" s="136" t="str">
        <f>IFERROR(VLOOKUP($A60, 'Solutions - Building'!$C:J, 2, FALSE),
IFERROR(VLOOKUP($A60, 'Solutions - Process'!$C:J, 2, FALSE),
VLOOKUP($A60, 'Solutions - Business'!$C:J, 2, FALSE)))</f>
        <v>Mettre en œuvre de bonnes pratiques d'impression</v>
      </c>
      <c r="C60" s="20" t="str">
        <f>IFERROR(VLOOKUP($A60, 'Solutions - Building'!C:J, 8, FALSE),
IFERROR(VLOOKUP($A60, 'Solutions - Process'!C:J, 8, FALSE),
VLOOKUP($A60, 'Solutions - Business'!C:J, 8, FALSE)))</f>
        <v xml:space="preserve">Not Implemented </v>
      </c>
      <c r="D60" s="20">
        <f>IFERROR(VLOOKUP($A60, 'Solutions - Building'!$C:K, 9, FALSE),
IFERROR(VLOOKUP($A60, 'Solutions - Process'!$C:K, 9, FALSE),
VLOOKUP($A60, 'Solutions - Business'!$C:K, 9, FALSE)))</f>
        <v>0</v>
      </c>
      <c r="E60">
        <f>IFERROR(VLOOKUP($A60, 'Solutions - Building'!$C:L, 10, FALSE),
IFERROR(VLOOKUP($A60, 'Solutions - Process'!$C:L, 10, FALSE),
VLOOKUP($A60, 'Solutions - Business'!$C:M, 10, FALSE)))</f>
        <v>0</v>
      </c>
      <c r="F60" s="20">
        <f t="shared" si="1"/>
        <v>0</v>
      </c>
      <c r="G60" s="136">
        <f t="shared" si="2"/>
        <v>0</v>
      </c>
      <c r="H60" s="136">
        <f t="shared" si="3"/>
        <v>0</v>
      </c>
      <c r="I60">
        <f t="shared" si="4"/>
        <v>0</v>
      </c>
      <c r="J60" s="145">
        <f t="shared" si="5"/>
        <v>0</v>
      </c>
      <c r="K60" s="159">
        <f t="shared" si="8"/>
        <v>21</v>
      </c>
      <c r="L60" s="103" t="str">
        <f t="shared" si="6"/>
        <v/>
      </c>
      <c r="M60" s="149" t="str">
        <f t="shared" si="7"/>
        <v/>
      </c>
      <c r="N60" s="103"/>
      <c r="O60" s="126"/>
      <c r="P60" s="101"/>
    </row>
    <row r="61" spans="1:19">
      <c r="A61" s="104" t="s">
        <v>559</v>
      </c>
      <c r="B61" s="136" t="str">
        <f>IFERROR(VLOOKUP($A61, 'Solutions - Building'!$C:J, 2, FALSE),
IFERROR(VLOOKUP($A61, 'Solutions - Process'!$C:J, 2, FALSE),
VLOOKUP($A61, 'Solutions - Business'!$C:J, 2, FALSE)))</f>
        <v>Rationaliser l'utilisation et adopter les bons gestes au quotidien</v>
      </c>
      <c r="C61" s="20" t="str">
        <f>IFERROR(VLOOKUP($A61, 'Solutions - Building'!C:J, 8, FALSE),
IFERROR(VLOOKUP($A61, 'Solutions - Process'!C:J, 8, FALSE),
VLOOKUP($A61, 'Solutions - Business'!C:J, 8, FALSE)))</f>
        <v xml:space="preserve">Not Implemented </v>
      </c>
      <c r="D61" s="20">
        <f>IFERROR(VLOOKUP($A61, 'Solutions - Building'!$C:K, 9, FALSE),
IFERROR(VLOOKUP($A61, 'Solutions - Process'!$C:K, 9, FALSE),
VLOOKUP($A61, 'Solutions - Business'!$C:K, 9, FALSE)))</f>
        <v>0</v>
      </c>
      <c r="E61">
        <f>IFERROR(VLOOKUP($A61, 'Solutions - Building'!$C:L, 10, FALSE),
IFERROR(VLOOKUP($A61, 'Solutions - Process'!$C:L, 10, FALSE),
VLOOKUP($A61, 'Solutions - Business'!$C:M, 10, FALSE)))</f>
        <v>0</v>
      </c>
      <c r="F61" s="20">
        <f t="shared" si="1"/>
        <v>0</v>
      </c>
      <c r="G61" s="136">
        <f t="shared" si="2"/>
        <v>0</v>
      </c>
      <c r="H61" s="136">
        <f t="shared" si="3"/>
        <v>0</v>
      </c>
      <c r="I61">
        <f t="shared" si="4"/>
        <v>0</v>
      </c>
      <c r="J61" s="145">
        <f t="shared" si="5"/>
        <v>0</v>
      </c>
      <c r="K61" s="159">
        <f t="shared" si="8"/>
        <v>21</v>
      </c>
      <c r="L61" s="103" t="str">
        <f t="shared" si="6"/>
        <v/>
      </c>
      <c r="M61" s="149" t="str">
        <f t="shared" si="7"/>
        <v/>
      </c>
      <c r="N61" s="103"/>
      <c r="O61" s="126"/>
      <c r="P61" s="101"/>
    </row>
    <row r="62" spans="1:19" s="113" customFormat="1">
      <c r="A62" s="112" t="s">
        <v>560</v>
      </c>
      <c r="B62" s="137" t="str">
        <f>IFERROR(VLOOKUP($A62, 'Solutions - Building'!$C:J, 2, FALSE),
IFERROR(VLOOKUP($A62, 'Solutions - Process'!$C:J, 2, FALSE),
VLOOKUP($A62, 'Solutions - Business'!$C:J, 2, FALSE)))</f>
        <v>Application éco-concevable et choisissez un hébergeur écologique</v>
      </c>
      <c r="C62" s="143" t="str">
        <f>IFERROR(VLOOKUP($A62, 'Solutions - Building'!C:J, 8, FALSE),
IFERROR(VLOOKUP($A62, 'Solutions - Process'!C:J, 8, FALSE),
VLOOKUP($A62, 'Solutions - Business'!C:J, 8, FALSE)))</f>
        <v xml:space="preserve">Not Implemented </v>
      </c>
      <c r="D62" s="143">
        <f>IFERROR(VLOOKUP($A62, 'Solutions - Building'!$C:K, 9, FALSE),
IFERROR(VLOOKUP($A62, 'Solutions - Process'!$C:K, 9, FALSE),
VLOOKUP($A62, 'Solutions - Business'!$C:K, 9, FALSE)))</f>
        <v>0</v>
      </c>
      <c r="E62" s="113">
        <f>IFERROR(VLOOKUP($A62, 'Solutions - Building'!$C:L, 10, FALSE),
IFERROR(VLOOKUP($A62, 'Solutions - Process'!$C:L, 10, FALSE),
VLOOKUP($A62, 'Solutions - Business'!$C:M, 10, FALSE)))</f>
        <v>0</v>
      </c>
      <c r="F62" s="143">
        <f t="shared" si="1"/>
        <v>0</v>
      </c>
      <c r="G62" s="137">
        <f t="shared" si="2"/>
        <v>0</v>
      </c>
      <c r="H62" s="137">
        <f t="shared" si="3"/>
        <v>0</v>
      </c>
      <c r="I62" s="113">
        <f t="shared" si="4"/>
        <v>0</v>
      </c>
      <c r="J62" s="146">
        <f t="shared" si="5"/>
        <v>0</v>
      </c>
      <c r="K62" s="160">
        <f t="shared" si="8"/>
        <v>21</v>
      </c>
      <c r="L62" s="115" t="str">
        <f t="shared" si="6"/>
        <v/>
      </c>
      <c r="M62" s="150" t="str">
        <f t="shared" si="7"/>
        <v/>
      </c>
      <c r="N62" s="115"/>
      <c r="O62" s="127"/>
      <c r="P62" s="114"/>
      <c r="Q62"/>
      <c r="R62"/>
      <c r="S62"/>
    </row>
    <row r="63" spans="1:19" s="108" customFormat="1">
      <c r="A63" s="120" t="s">
        <v>561</v>
      </c>
      <c r="B63" s="135" t="str">
        <f>IFERROR(VLOOKUP($A63, 'Solutions - Building'!$C:J, 2, FALSE),
IFERROR(VLOOKUP($A63, 'Solutions - Process'!$C:J, 2, FALSE),
VLOOKUP($A63, 'Solutions - Business'!$C:J, 2, FALSE)))</f>
        <v>Nommer un responsable environnement interne</v>
      </c>
      <c r="C63" s="142" t="str">
        <f>IFERROR(VLOOKUP($A63, 'Solutions - Building'!C:J, 8, FALSE),
IFERROR(VLOOKUP($A63, 'Solutions - Process'!C:J, 8, FALSE),
VLOOKUP($A63, 'Solutions - Business'!C:J, 8, FALSE)))</f>
        <v xml:space="preserve">Not Implemented </v>
      </c>
      <c r="D63" s="142">
        <f>IFERROR(VLOOKUP($A63, 'Solutions - Building'!$C:K, 9, FALSE),
IFERROR(VLOOKUP($A63, 'Solutions - Process'!$C:K, 9, FALSE),
VLOOKUP($A63, 'Solutions - Business'!$C:K, 9, FALSE)))</f>
        <v>0</v>
      </c>
      <c r="E63" s="108">
        <f>IFERROR(VLOOKUP($A63, 'Solutions - Building'!$C:L, 10, FALSE),
IFERROR(VLOOKUP($A63, 'Solutions - Process'!$C:L, 10, FALSE),
VLOOKUP($A63, 'Solutions - Business'!$C:M, 10, FALSE)))</f>
        <v>0</v>
      </c>
      <c r="F63" s="142">
        <f t="shared" si="1"/>
        <v>0</v>
      </c>
      <c r="G63" s="135">
        <f t="shared" si="2"/>
        <v>0</v>
      </c>
      <c r="H63" s="135">
        <f t="shared" si="3"/>
        <v>0</v>
      </c>
      <c r="I63" s="108">
        <f t="shared" si="4"/>
        <v>0</v>
      </c>
      <c r="J63" s="144">
        <f t="shared" si="5"/>
        <v>0</v>
      </c>
      <c r="K63" s="161">
        <f t="shared" si="8"/>
        <v>22</v>
      </c>
      <c r="L63" s="121" t="str">
        <f t="shared" si="6"/>
        <v/>
      </c>
      <c r="M63" s="152" t="str">
        <f t="shared" si="7"/>
        <v/>
      </c>
      <c r="N63" s="121">
        <f>IFERROR(AVERAGEIF(K:K, K63, L:L),0)</f>
        <v>0</v>
      </c>
      <c r="O63" s="130">
        <f>IFERROR(AVERAGEIF(K:K, K63, M:M),0)</f>
        <v>0</v>
      </c>
      <c r="P63" s="109">
        <f>AVERAGEIF(K:K, K63, I:I)</f>
        <v>0</v>
      </c>
      <c r="Q63"/>
      <c r="R63"/>
      <c r="S63"/>
    </row>
    <row r="64" spans="1:19">
      <c r="A64" s="104" t="s">
        <v>562</v>
      </c>
      <c r="B64" s="136" t="str">
        <f>IFERROR(VLOOKUP($A64, 'Solutions - Building'!$C:J, 2, FALSE),
IFERROR(VLOOKUP($A64, 'Solutions - Process'!$C:J, 2, FALSE),
VLOOKUP($A64, 'Solutions - Business'!$C:J, 2, FALSE)))</f>
        <v>Mettre en commun les compétences avec d'autres acteurs de la même activité via un GIE</v>
      </c>
      <c r="C64" s="20" t="str">
        <f>IFERROR(VLOOKUP($A64, 'Solutions - Building'!C:J, 8, FALSE),
IFERROR(VLOOKUP($A64, 'Solutions - Process'!C:J, 8, FALSE),
VLOOKUP($A64, 'Solutions - Business'!C:J, 8, FALSE)))</f>
        <v xml:space="preserve">Not Implemented </v>
      </c>
      <c r="D64" s="20">
        <f>IFERROR(VLOOKUP($A64, 'Solutions - Building'!$C:K, 9, FALSE),
IFERROR(VLOOKUP($A64, 'Solutions - Process'!$C:K, 9, FALSE),
VLOOKUP($A64, 'Solutions - Business'!$C:K, 9, FALSE)))</f>
        <v>0</v>
      </c>
      <c r="E64">
        <f>IFERROR(VLOOKUP($A64, 'Solutions - Building'!$C:L, 10, FALSE),
IFERROR(VLOOKUP($A64, 'Solutions - Process'!$C:L, 10, FALSE),
VLOOKUP($A64, 'Solutions - Business'!$C:M, 10, FALSE)))</f>
        <v>0</v>
      </c>
      <c r="F64" s="20">
        <f t="shared" si="1"/>
        <v>0</v>
      </c>
      <c r="G64" s="136">
        <f t="shared" si="2"/>
        <v>0</v>
      </c>
      <c r="H64" s="136">
        <f t="shared" si="3"/>
        <v>0</v>
      </c>
      <c r="I64">
        <f t="shared" si="4"/>
        <v>0</v>
      </c>
      <c r="J64" s="145">
        <f t="shared" si="5"/>
        <v>0</v>
      </c>
      <c r="K64" s="162">
        <f t="shared" si="8"/>
        <v>22</v>
      </c>
      <c r="L64" s="106" t="str">
        <f t="shared" si="6"/>
        <v/>
      </c>
      <c r="M64" s="153" t="str">
        <f t="shared" si="7"/>
        <v/>
      </c>
      <c r="N64" s="106"/>
      <c r="O64" s="131"/>
      <c r="P64" s="101"/>
    </row>
    <row r="65" spans="1:19" s="113" customFormat="1">
      <c r="A65" s="112" t="s">
        <v>563</v>
      </c>
      <c r="B65" s="137" t="str">
        <f>IFERROR(VLOOKUP($A65, 'Solutions - Building'!$C:J, 2, FALSE),
IFERROR(VLOOKUP($A65, 'Solutions - Process'!$C:J, 2, FALSE),
VLOOKUP($A65, 'Solutions - Business'!$C:J, 2, FALSE)))</f>
        <v>S'appuyer sur la sous-traitance avec un volume annuel d'heures/jours</v>
      </c>
      <c r="C65" s="143" t="str">
        <f>IFERROR(VLOOKUP($A65, 'Solutions - Building'!C:J, 8, FALSE),
IFERROR(VLOOKUP($A65, 'Solutions - Process'!C:J, 8, FALSE),
VLOOKUP($A65, 'Solutions - Business'!C:J, 8, FALSE)))</f>
        <v xml:space="preserve">Not Implemented </v>
      </c>
      <c r="D65" s="143">
        <f>IFERROR(VLOOKUP($A65, 'Solutions - Building'!$C:K, 9, FALSE),
IFERROR(VLOOKUP($A65, 'Solutions - Process'!$C:K, 9, FALSE),
VLOOKUP($A65, 'Solutions - Business'!$C:K, 9, FALSE)))</f>
        <v>0</v>
      </c>
      <c r="E65" s="113">
        <f>IFERROR(VLOOKUP($A65, 'Solutions - Building'!$C:L, 10, FALSE),
IFERROR(VLOOKUP($A65, 'Solutions - Process'!$C:L, 10, FALSE),
VLOOKUP($A65, 'Solutions - Business'!$C:M, 10, FALSE)))</f>
        <v>0</v>
      </c>
      <c r="F65" s="143">
        <f t="shared" si="1"/>
        <v>0</v>
      </c>
      <c r="G65" s="137">
        <f t="shared" si="2"/>
        <v>0</v>
      </c>
      <c r="H65" s="137">
        <f t="shared" si="3"/>
        <v>0</v>
      </c>
      <c r="I65" s="113">
        <f t="shared" si="4"/>
        <v>0</v>
      </c>
      <c r="J65" s="146">
        <f t="shared" si="5"/>
        <v>0</v>
      </c>
      <c r="K65" s="163">
        <f t="shared" si="8"/>
        <v>22</v>
      </c>
      <c r="L65" s="122" t="str">
        <f t="shared" si="6"/>
        <v/>
      </c>
      <c r="M65" s="154" t="str">
        <f t="shared" si="7"/>
        <v/>
      </c>
      <c r="N65" s="122"/>
      <c r="O65" s="132"/>
      <c r="P65" s="114"/>
      <c r="Q65"/>
      <c r="R65"/>
      <c r="S65"/>
    </row>
    <row r="66" spans="1:19" s="108" customFormat="1">
      <c r="A66" s="120" t="s">
        <v>564</v>
      </c>
      <c r="B66" s="135" t="str">
        <f>IFERROR(VLOOKUP($A66, 'Solutions - Building'!$C:J, 2, FALSE),
IFERROR(VLOOKUP($A66, 'Solutions - Process'!$C:J, 2, FALSE),
VLOOKUP($A66, 'Solutions - Business'!$C:J, 2, FALSE)))</f>
        <v>Define a regulatory compliance plan</v>
      </c>
      <c r="C66" s="142" t="str">
        <f>IFERROR(VLOOKUP($A66, 'Solutions - Building'!C:J, 8, FALSE),
IFERROR(VLOOKUP($A66, 'Solutions - Process'!C:J, 8, FALSE),
VLOOKUP($A66, 'Solutions - Business'!C:J, 8, FALSE)))</f>
        <v xml:space="preserve">Not Implemented </v>
      </c>
      <c r="D66" s="142">
        <f>IFERROR(VLOOKUP($A66, 'Solutions - Building'!$C:K, 9, FALSE),
IFERROR(VLOOKUP($A66, 'Solutions - Process'!$C:K, 9, FALSE),
VLOOKUP($A66, 'Solutions - Business'!$C:K, 9, FALSE)))</f>
        <v>0</v>
      </c>
      <c r="E66" s="108">
        <f>IFERROR(VLOOKUP($A66, 'Solutions - Building'!$C:L, 10, FALSE),
IFERROR(VLOOKUP($A66, 'Solutions - Process'!$C:L, 10, FALSE),
VLOOKUP($A66, 'Solutions - Business'!$C:M, 10, FALSE)))</f>
        <v>0</v>
      </c>
      <c r="F66" s="142">
        <f t="shared" si="1"/>
        <v>0</v>
      </c>
      <c r="G66" s="135">
        <f t="shared" si="2"/>
        <v>0</v>
      </c>
      <c r="H66" s="135">
        <f t="shared" si="3"/>
        <v>0</v>
      </c>
      <c r="I66" s="108">
        <f t="shared" si="4"/>
        <v>0</v>
      </c>
      <c r="J66" s="144">
        <f t="shared" si="5"/>
        <v>0</v>
      </c>
      <c r="K66" s="158">
        <f t="shared" ref="K66:K97" si="9">INT(A66)</f>
        <v>23</v>
      </c>
      <c r="L66" s="110" t="str">
        <f t="shared" si="6"/>
        <v/>
      </c>
      <c r="M66" s="148" t="str">
        <f t="shared" si="7"/>
        <v/>
      </c>
      <c r="N66" s="110">
        <f>IFERROR(AVERAGEIF(K:K, K66, L:L),0)</f>
        <v>0</v>
      </c>
      <c r="O66" s="129">
        <f>IFERROR(AVERAGEIF(K:K, K66, M:M),0)</f>
        <v>0</v>
      </c>
      <c r="P66" s="109">
        <f>AVERAGEIF(K:K, K66, I:I)</f>
        <v>0</v>
      </c>
      <c r="Q66"/>
      <c r="R66"/>
      <c r="S66"/>
    </row>
    <row r="67" spans="1:19">
      <c r="A67" s="104" t="s">
        <v>565</v>
      </c>
      <c r="B67" s="136" t="str">
        <f>IFERROR(VLOOKUP($A67, 'Solutions - Building'!$C:J, 2, FALSE),
IFERROR(VLOOKUP($A67, 'Solutions - Process'!$C:J, 2, FALSE),
VLOOKUP($A67, 'Solutions - Business'!$C:J, 2, FALSE)))</f>
        <v>Établir un plan de réduction des consommations et des émissions (dont CO2)</v>
      </c>
      <c r="C67" s="20" t="str">
        <f>IFERROR(VLOOKUP($A67, 'Solutions - Building'!C:J, 8, FALSE),
IFERROR(VLOOKUP($A67, 'Solutions - Process'!C:J, 8, FALSE),
VLOOKUP($A67, 'Solutions - Business'!C:J, 8, FALSE)))</f>
        <v xml:space="preserve">Not Implemented </v>
      </c>
      <c r="D67" s="20">
        <f>IFERROR(VLOOKUP($A67, 'Solutions - Building'!$C:K, 9, FALSE),
IFERROR(VLOOKUP($A67, 'Solutions - Process'!$C:K, 9, FALSE),
VLOOKUP($A67, 'Solutions - Business'!$C:K, 9, FALSE)))</f>
        <v>0</v>
      </c>
      <c r="E67">
        <f>IFERROR(VLOOKUP($A67, 'Solutions - Building'!$C:L, 10, FALSE),
IFERROR(VLOOKUP($A67, 'Solutions - Process'!$C:L, 10, FALSE),
VLOOKUP($A67, 'Solutions - Business'!$C:M, 10, FALSE)))</f>
        <v>0</v>
      </c>
      <c r="F67" s="20">
        <f t="shared" ref="F67:F110" si="10">IF(C67="Fully Implemented", 4,
IF(C67="Largely Implemented", 3,
IF(C67="Partially Implemented", 2,
IF(C67="Occasionally Implemented", 1,
IF(C67="Not Implemented", 0,
0)))))</f>
        <v>0</v>
      </c>
      <c r="G67" s="136">
        <f t="shared" ref="G67:G110" si="11">IF(OR(D67="Fully Implemented", D67="Impossible to implement", D67="Further investigation necessary"), 0,
IF(D67="Very interesting", 4,
IF(D67="Quiet interesting", 3,
IF(D67="Little interesting", 2,
IF(D67="Not Interesting", 1,
0)))))</f>
        <v>0</v>
      </c>
      <c r="H67" s="136">
        <f t="shared" ref="H67:H110" si="12">IF(E67="Very Difficult", 4,
IF(E67="Difficult", 1,
IF(E67="Moderate", 2,
IF(E67="Easy", 3,
IF(E67="Not Implemented", 0,
0)))))</f>
        <v>0</v>
      </c>
      <c r="I67">
        <f t="shared" ref="I67:I110" si="13">(1-(F67/4))*G67</f>
        <v>0</v>
      </c>
      <c r="J67" s="145">
        <f t="shared" ref="J67:J110" si="14">3*(1-F67/4)*(G67/4)*(H67/3)^0.5</f>
        <v>0</v>
      </c>
      <c r="K67" s="159">
        <f t="shared" si="9"/>
        <v>23</v>
      </c>
      <c r="L67" s="103" t="str">
        <f t="shared" ref="L67:L110" si="15">IF(I67=0, "",I67)</f>
        <v/>
      </c>
      <c r="M67" s="149" t="str">
        <f t="shared" ref="M67:M110" si="16">IF(J67=0, "",J67)</f>
        <v/>
      </c>
      <c r="N67" s="103"/>
      <c r="O67" s="126"/>
      <c r="P67" s="101"/>
    </row>
    <row r="68" spans="1:19">
      <c r="A68" s="104" t="s">
        <v>566</v>
      </c>
      <c r="B68" s="136" t="str">
        <f>IFERROR(VLOOKUP($A68, 'Solutions - Building'!$C:J, 2, FALSE),
IFERROR(VLOOKUP($A68, 'Solutions - Process'!$C:J, 2, FALSE),
VLOOKUP($A68, 'Solutions - Business'!$C:J, 2, FALSE)))</f>
        <v>Définir des politiques de prévention et de contrôle des pollutions de l'eau, de l'air et des sols</v>
      </c>
      <c r="C68" s="20" t="str">
        <f>IFERROR(VLOOKUP($A68, 'Solutions - Building'!C:J, 8, FALSE),
IFERROR(VLOOKUP($A68, 'Solutions - Process'!C:J, 8, FALSE),
VLOOKUP($A68, 'Solutions - Business'!C:J, 8, FALSE)))</f>
        <v xml:space="preserve">Not Implemented </v>
      </c>
      <c r="D68" s="20">
        <f>IFERROR(VLOOKUP($A68, 'Solutions - Building'!$C:K, 9, FALSE),
IFERROR(VLOOKUP($A68, 'Solutions - Process'!$C:K, 9, FALSE),
VLOOKUP($A68, 'Solutions - Business'!$C:K, 9, FALSE)))</f>
        <v>0</v>
      </c>
      <c r="E68">
        <f>IFERROR(VLOOKUP($A68, 'Solutions - Building'!$C:L, 10, FALSE),
IFERROR(VLOOKUP($A68, 'Solutions - Process'!$C:L, 10, FALSE),
VLOOKUP($A68, 'Solutions - Business'!$C:M, 10, FALSE)))</f>
        <v>0</v>
      </c>
      <c r="F68" s="20">
        <f t="shared" si="10"/>
        <v>0</v>
      </c>
      <c r="G68" s="136">
        <f t="shared" si="11"/>
        <v>0</v>
      </c>
      <c r="H68" s="136">
        <f t="shared" si="12"/>
        <v>0</v>
      </c>
      <c r="I68">
        <f t="shared" si="13"/>
        <v>0</v>
      </c>
      <c r="J68" s="145">
        <f t="shared" si="14"/>
        <v>0</v>
      </c>
      <c r="K68" s="159">
        <f t="shared" si="9"/>
        <v>23</v>
      </c>
      <c r="L68" s="103" t="str">
        <f t="shared" si="15"/>
        <v/>
      </c>
      <c r="M68" s="149" t="str">
        <f t="shared" si="16"/>
        <v/>
      </c>
      <c r="N68" s="103"/>
      <c r="O68" s="126"/>
      <c r="P68" s="101"/>
    </row>
    <row r="69" spans="1:19" s="113" customFormat="1">
      <c r="A69" s="112" t="s">
        <v>567</v>
      </c>
      <c r="B69" s="137" t="str">
        <f>IFERROR(VLOOKUP($A69, 'Solutions - Building'!$C:J, 2, FALSE),
IFERROR(VLOOKUP($A69, 'Solutions - Process'!$C:J, 2, FALSE),
VLOOKUP($A69, 'Solutions - Business'!$C:J, 2, FALSE)))</f>
        <v>Définir des politiques de préservation de la biodiversité</v>
      </c>
      <c r="C69" s="143" t="str">
        <f>IFERROR(VLOOKUP($A69, 'Solutions - Building'!C:J, 8, FALSE),
IFERROR(VLOOKUP($A69, 'Solutions - Process'!C:J, 8, FALSE),
VLOOKUP($A69, 'Solutions - Business'!C:J, 8, FALSE)))</f>
        <v xml:space="preserve">Not Implemented </v>
      </c>
      <c r="D69" s="143">
        <f>IFERROR(VLOOKUP($A69, 'Solutions - Building'!$C:K, 9, FALSE),
IFERROR(VLOOKUP($A69, 'Solutions - Process'!$C:K, 9, FALSE),
VLOOKUP($A69, 'Solutions - Business'!$C:K, 9, FALSE)))</f>
        <v>0</v>
      </c>
      <c r="E69" s="113">
        <f>IFERROR(VLOOKUP($A69, 'Solutions - Building'!$C:L, 10, FALSE),
IFERROR(VLOOKUP($A69, 'Solutions - Process'!$C:L, 10, FALSE),
VLOOKUP($A69, 'Solutions - Business'!$C:M, 10, FALSE)))</f>
        <v>0</v>
      </c>
      <c r="F69" s="143">
        <f t="shared" si="10"/>
        <v>0</v>
      </c>
      <c r="G69" s="137">
        <f t="shared" si="11"/>
        <v>0</v>
      </c>
      <c r="H69" s="137">
        <f t="shared" si="12"/>
        <v>0</v>
      </c>
      <c r="I69" s="113">
        <f t="shared" si="13"/>
        <v>0</v>
      </c>
      <c r="J69" s="146">
        <f t="shared" si="14"/>
        <v>0</v>
      </c>
      <c r="K69" s="160">
        <f t="shared" si="9"/>
        <v>23</v>
      </c>
      <c r="L69" s="115" t="str">
        <f t="shared" si="15"/>
        <v/>
      </c>
      <c r="M69" s="150" t="str">
        <f t="shared" si="16"/>
        <v/>
      </c>
      <c r="N69" s="115"/>
      <c r="O69" s="127"/>
      <c r="P69" s="114"/>
      <c r="Q69"/>
      <c r="R69"/>
      <c r="S69"/>
    </row>
    <row r="70" spans="1:19" s="108" customFormat="1">
      <c r="A70" s="120" t="s">
        <v>568</v>
      </c>
      <c r="B70" s="135" t="str">
        <f>IFERROR(VLOOKUP($A70, 'Solutions - Building'!$C:J, 2, FALSE),
IFERROR(VLOOKUP($A70, 'Solutions - Process'!$C:J, 2, FALSE),
VLOOKUP($A70, 'Solutions - Business'!$C:J, 2, FALSE)))</f>
        <v>Réduire le suremballage et réutiliser les emballages</v>
      </c>
      <c r="C70" s="142" t="str">
        <f>IFERROR(VLOOKUP($A70, 'Solutions - Building'!C:J, 8, FALSE),
IFERROR(VLOOKUP($A70, 'Solutions - Process'!C:J, 8, FALSE),
VLOOKUP($A70, 'Solutions - Business'!C:J, 8, FALSE)))</f>
        <v xml:space="preserve">Not Implemented </v>
      </c>
      <c r="D70" s="142">
        <f>IFERROR(VLOOKUP($A70, 'Solutions - Building'!$C:K, 9, FALSE),
IFERROR(VLOOKUP($A70, 'Solutions - Process'!$C:K, 9, FALSE),
VLOOKUP($A70, 'Solutions - Business'!$C:K, 9, FALSE)))</f>
        <v>0</v>
      </c>
      <c r="E70" s="108">
        <f>IFERROR(VLOOKUP($A70, 'Solutions - Building'!$C:L, 10, FALSE),
IFERROR(VLOOKUP($A70, 'Solutions - Process'!$C:L, 10, FALSE),
VLOOKUP($A70, 'Solutions - Business'!$C:M, 10, FALSE)))</f>
        <v>0</v>
      </c>
      <c r="F70" s="142">
        <f t="shared" si="10"/>
        <v>0</v>
      </c>
      <c r="G70" s="135">
        <f t="shared" si="11"/>
        <v>0</v>
      </c>
      <c r="H70" s="135">
        <f t="shared" si="12"/>
        <v>0</v>
      </c>
      <c r="I70" s="108">
        <f t="shared" si="13"/>
        <v>0</v>
      </c>
      <c r="J70" s="144">
        <f t="shared" si="14"/>
        <v>0</v>
      </c>
      <c r="K70" s="161">
        <f t="shared" si="9"/>
        <v>24</v>
      </c>
      <c r="L70" s="121" t="str">
        <f t="shared" si="15"/>
        <v/>
      </c>
      <c r="M70" s="152" t="str">
        <f t="shared" si="16"/>
        <v/>
      </c>
      <c r="N70" s="121">
        <f>IFERROR(AVERAGEIF(K:K, K70, L:L),0)</f>
        <v>0</v>
      </c>
      <c r="O70" s="130">
        <f>IFERROR(AVERAGEIF(K:K, K70, M:M),0)</f>
        <v>0</v>
      </c>
      <c r="P70" s="109">
        <f>AVERAGEIF(K:K, K70, I:I)</f>
        <v>0</v>
      </c>
      <c r="Q70"/>
      <c r="R70"/>
      <c r="S70"/>
    </row>
    <row r="71" spans="1:19">
      <c r="A71" s="104" t="s">
        <v>569</v>
      </c>
      <c r="B71" s="136" t="str">
        <f>IFERROR(VLOOKUP($A71, 'Solutions - Building'!$C:J, 2, FALSE),
IFERROR(VLOOKUP($A71, 'Solutions - Process'!$C:J, 2, FALSE),
VLOOKUP($A71, 'Solutions - Business'!$C:J, 2, FALSE)))</f>
        <v>Réduire le papier grâce à la numérisation des processus</v>
      </c>
      <c r="C71" s="20" t="str">
        <f>IFERROR(VLOOKUP($A71, 'Solutions - Building'!C:J, 8, FALSE),
IFERROR(VLOOKUP($A71, 'Solutions - Process'!C:J, 8, FALSE),
VLOOKUP($A71, 'Solutions - Business'!C:J, 8, FALSE)))</f>
        <v xml:space="preserve">Not Implemented </v>
      </c>
      <c r="D71" s="20">
        <f>IFERROR(VLOOKUP($A71, 'Solutions - Building'!$C:K, 9, FALSE),
IFERROR(VLOOKUP($A71, 'Solutions - Process'!$C:K, 9, FALSE),
VLOOKUP($A71, 'Solutions - Business'!$C:K, 9, FALSE)))</f>
        <v>0</v>
      </c>
      <c r="E71">
        <f>IFERROR(VLOOKUP($A71, 'Solutions - Building'!$C:L, 10, FALSE),
IFERROR(VLOOKUP($A71, 'Solutions - Process'!$C:L, 10, FALSE),
VLOOKUP($A71, 'Solutions - Business'!$C:M, 10, FALSE)))</f>
        <v>0</v>
      </c>
      <c r="F71" s="20">
        <f t="shared" si="10"/>
        <v>0</v>
      </c>
      <c r="G71" s="136">
        <f t="shared" si="11"/>
        <v>0</v>
      </c>
      <c r="H71" s="136">
        <f t="shared" si="12"/>
        <v>0</v>
      </c>
      <c r="I71">
        <f t="shared" si="13"/>
        <v>0</v>
      </c>
      <c r="J71" s="145">
        <f t="shared" si="14"/>
        <v>0</v>
      </c>
      <c r="K71" s="162">
        <f t="shared" si="9"/>
        <v>24</v>
      </c>
      <c r="L71" s="106" t="str">
        <f t="shared" si="15"/>
        <v/>
      </c>
      <c r="M71" s="153" t="str">
        <f t="shared" si="16"/>
        <v/>
      </c>
      <c r="N71" s="106"/>
      <c r="O71" s="131"/>
      <c r="P71" s="101"/>
    </row>
    <row r="72" spans="1:19">
      <c r="A72" s="104" t="s">
        <v>570</v>
      </c>
      <c r="B72" s="136" t="str">
        <f>IFERROR(VLOOKUP($A72, 'Solutions - Building'!$C:J, 2, FALSE),
IFERROR(VLOOKUP($A72, 'Solutions - Process'!$C:J, 2, FALSE),
VLOOKUP($A72, 'Solutions - Business'!$C:J, 2, FALSE)))</f>
        <v>Réduire les déchets souillés (absorbants, carton, protection des sols)</v>
      </c>
      <c r="C72" s="20" t="str">
        <f>IFERROR(VLOOKUP($A72, 'Solutions - Building'!C:J, 8, FALSE),
IFERROR(VLOOKUP($A72, 'Solutions - Process'!C:J, 8, FALSE),
VLOOKUP($A72, 'Solutions - Business'!C:J, 8, FALSE)))</f>
        <v xml:space="preserve">Not Implemented </v>
      </c>
      <c r="D72" s="20">
        <f>IFERROR(VLOOKUP($A72, 'Solutions - Building'!$C:K, 9, FALSE),
IFERROR(VLOOKUP($A72, 'Solutions - Process'!$C:K, 9, FALSE),
VLOOKUP($A72, 'Solutions - Business'!$C:K, 9, FALSE)))</f>
        <v>0</v>
      </c>
      <c r="E72">
        <f>IFERROR(VLOOKUP($A72, 'Solutions - Building'!$C:L, 10, FALSE),
IFERROR(VLOOKUP($A72, 'Solutions - Process'!$C:L, 10, FALSE),
VLOOKUP($A72, 'Solutions - Business'!$C:M, 10, FALSE)))</f>
        <v>0</v>
      </c>
      <c r="F72" s="20">
        <f t="shared" si="10"/>
        <v>0</v>
      </c>
      <c r="G72" s="136">
        <f t="shared" si="11"/>
        <v>0</v>
      </c>
      <c r="H72" s="136">
        <f t="shared" si="12"/>
        <v>0</v>
      </c>
      <c r="I72">
        <f t="shared" si="13"/>
        <v>0</v>
      </c>
      <c r="J72" s="145">
        <f t="shared" si="14"/>
        <v>0</v>
      </c>
      <c r="K72" s="162">
        <f t="shared" si="9"/>
        <v>24</v>
      </c>
      <c r="L72" s="106" t="str">
        <f t="shared" si="15"/>
        <v/>
      </c>
      <c r="M72" s="153" t="str">
        <f t="shared" si="16"/>
        <v/>
      </c>
      <c r="N72" s="106"/>
      <c r="O72" s="131"/>
      <c r="P72" s="101"/>
    </row>
    <row r="73" spans="1:19" s="113" customFormat="1">
      <c r="A73" s="112" t="s">
        <v>571</v>
      </c>
      <c r="B73" s="137" t="str">
        <f>IFERROR(VLOOKUP($A73, 'Solutions - Building'!$C:J, 2, FALSE),
IFERROR(VLOOKUP($A73, 'Solutions - Process'!$C:J, 2, FALSE),
VLOOKUP($A73, 'Solutions - Business'!$C:J, 2, FALSE)))</f>
        <v>Privilégier le vrac (huile, fontaines de nettoyage, etc.)</v>
      </c>
      <c r="C73" s="143" t="str">
        <f>IFERROR(VLOOKUP($A73, 'Solutions - Building'!C:J, 8, FALSE),
IFERROR(VLOOKUP($A73, 'Solutions - Process'!C:J, 8, FALSE),
VLOOKUP($A73, 'Solutions - Business'!C:J, 8, FALSE)))</f>
        <v xml:space="preserve">Not Implemented </v>
      </c>
      <c r="D73" s="143">
        <f>IFERROR(VLOOKUP($A73, 'Solutions - Building'!$C:K, 9, FALSE),
IFERROR(VLOOKUP($A73, 'Solutions - Process'!$C:K, 9, FALSE),
VLOOKUP($A73, 'Solutions - Business'!$C:K, 9, FALSE)))</f>
        <v>0</v>
      </c>
      <c r="E73" s="113">
        <f>IFERROR(VLOOKUP($A73, 'Solutions - Building'!$C:L, 10, FALSE),
IFERROR(VLOOKUP($A73, 'Solutions - Process'!$C:L, 10, FALSE),
VLOOKUP($A73, 'Solutions - Business'!$C:M, 10, FALSE)))</f>
        <v>0</v>
      </c>
      <c r="F73" s="143">
        <f t="shared" si="10"/>
        <v>0</v>
      </c>
      <c r="G73" s="137">
        <f t="shared" si="11"/>
        <v>0</v>
      </c>
      <c r="H73" s="137">
        <f t="shared" si="12"/>
        <v>0</v>
      </c>
      <c r="I73" s="113">
        <f t="shared" si="13"/>
        <v>0</v>
      </c>
      <c r="J73" s="146">
        <f t="shared" si="14"/>
        <v>0</v>
      </c>
      <c r="K73" s="163">
        <f t="shared" si="9"/>
        <v>24</v>
      </c>
      <c r="L73" s="122" t="str">
        <f t="shared" si="15"/>
        <v/>
      </c>
      <c r="M73" s="154" t="str">
        <f t="shared" si="16"/>
        <v/>
      </c>
      <c r="N73" s="122"/>
      <c r="O73" s="132"/>
      <c r="P73" s="114"/>
      <c r="Q73"/>
      <c r="R73"/>
      <c r="S73"/>
    </row>
    <row r="74" spans="1:19" s="108" customFormat="1">
      <c r="A74" s="120" t="s">
        <v>572</v>
      </c>
      <c r="B74" s="135" t="str">
        <f>IFERROR(VLOOKUP($A74, 'Solutions - Building'!$C:J, 2, FALSE),
IFERROR(VLOOKUP($A74, 'Solutions - Process'!$C:J, 2, FALSE),
VLOOKUP($A74, 'Solutions - Business'!$C:J, 2, FALSE)))</f>
        <v>Remplacer les installations enterrées (cuves, pompes, etc.) par des installations aériennes</v>
      </c>
      <c r="C74" s="142" t="str">
        <f>IFERROR(VLOOKUP($A74, 'Solutions - Building'!C:J, 8, FALSE),
IFERROR(VLOOKUP($A74, 'Solutions - Process'!C:J, 8, FALSE),
VLOOKUP($A74, 'Solutions - Business'!C:J, 8, FALSE)))</f>
        <v xml:space="preserve">Not Implemented </v>
      </c>
      <c r="D74" s="142">
        <f>IFERROR(VLOOKUP($A74, 'Solutions - Building'!$C:K, 9, FALSE),
IFERROR(VLOOKUP($A74, 'Solutions - Process'!$C:K, 9, FALSE),
VLOOKUP($A74, 'Solutions - Business'!$C:K, 9, FALSE)))</f>
        <v>0</v>
      </c>
      <c r="E74" s="108">
        <f>IFERROR(VLOOKUP($A74, 'Solutions - Building'!$C:L, 10, FALSE),
IFERROR(VLOOKUP($A74, 'Solutions - Process'!$C:L, 10, FALSE),
VLOOKUP($A74, 'Solutions - Business'!$C:M, 10, FALSE)))</f>
        <v>0</v>
      </c>
      <c r="F74" s="142">
        <f t="shared" si="10"/>
        <v>0</v>
      </c>
      <c r="G74" s="135">
        <f t="shared" si="11"/>
        <v>0</v>
      </c>
      <c r="H74" s="135">
        <f t="shared" si="12"/>
        <v>0</v>
      </c>
      <c r="I74" s="108">
        <f t="shared" si="13"/>
        <v>0</v>
      </c>
      <c r="J74" s="144">
        <f t="shared" si="14"/>
        <v>0</v>
      </c>
      <c r="K74" s="158">
        <f t="shared" si="9"/>
        <v>25</v>
      </c>
      <c r="L74" s="110" t="str">
        <f t="shared" si="15"/>
        <v/>
      </c>
      <c r="M74" s="148" t="str">
        <f t="shared" si="16"/>
        <v/>
      </c>
      <c r="N74" s="110">
        <f>IFERROR(AVERAGEIF(K:K, K74, L:L),0)</f>
        <v>0</v>
      </c>
      <c r="O74" s="129">
        <f>IFERROR(AVERAGEIF(K:K, K74, M:M),0)</f>
        <v>0</v>
      </c>
      <c r="P74" s="109">
        <f>AVERAGEIF(K:K, K74, I:I)</f>
        <v>0</v>
      </c>
      <c r="Q74"/>
      <c r="R74"/>
      <c r="S74"/>
    </row>
    <row r="75" spans="1:19">
      <c r="A75" s="104" t="s">
        <v>573</v>
      </c>
      <c r="B75" s="136" t="str">
        <f>IFERROR(VLOOKUP($A75, 'Solutions - Building'!$C:J, 2, FALSE),
IFERROR(VLOOKUP($A75, 'Solutions - Process'!$C:J, 2, FALSE),
VLOOKUP($A75, 'Solutions - Business'!$C:J, 2, FALSE)))</f>
        <v>Vérifier et entretenir les stations-service et les séparateurs d'hydrocarbures</v>
      </c>
      <c r="C75" s="20" t="str">
        <f>IFERROR(VLOOKUP($A75, 'Solutions - Building'!C:J, 8, FALSE),
IFERROR(VLOOKUP($A75, 'Solutions - Process'!C:J, 8, FALSE),
VLOOKUP($A75, 'Solutions - Business'!C:J, 8, FALSE)))</f>
        <v xml:space="preserve">Not Implemented </v>
      </c>
      <c r="D75" s="20">
        <f>IFERROR(VLOOKUP($A75, 'Solutions - Building'!$C:K, 9, FALSE),
IFERROR(VLOOKUP($A75, 'Solutions - Process'!$C:K, 9, FALSE),
VLOOKUP($A75, 'Solutions - Business'!$C:K, 9, FALSE)))</f>
        <v>0</v>
      </c>
      <c r="E75">
        <f>IFERROR(VLOOKUP($A75, 'Solutions - Building'!$C:L, 10, FALSE),
IFERROR(VLOOKUP($A75, 'Solutions - Process'!$C:L, 10, FALSE),
VLOOKUP($A75, 'Solutions - Business'!$C:M, 10, FALSE)))</f>
        <v>0</v>
      </c>
      <c r="F75" s="20">
        <f t="shared" si="10"/>
        <v>0</v>
      </c>
      <c r="G75" s="136">
        <f t="shared" si="11"/>
        <v>0</v>
      </c>
      <c r="H75" s="136">
        <f t="shared" si="12"/>
        <v>0</v>
      </c>
      <c r="I75">
        <f t="shared" si="13"/>
        <v>0</v>
      </c>
      <c r="J75" s="145">
        <f t="shared" si="14"/>
        <v>0</v>
      </c>
      <c r="K75" s="159">
        <f t="shared" si="9"/>
        <v>25</v>
      </c>
      <c r="L75" s="103" t="str">
        <f t="shared" si="15"/>
        <v/>
      </c>
      <c r="M75" s="149" t="str">
        <f t="shared" si="16"/>
        <v/>
      </c>
      <c r="N75" s="103"/>
      <c r="O75" s="126"/>
      <c r="P75" s="101"/>
    </row>
    <row r="76" spans="1:19" s="113" customFormat="1">
      <c r="A76" s="112" t="s">
        <v>574</v>
      </c>
      <c r="B76" s="137" t="str">
        <f>IFERROR(VLOOKUP($A76, 'Solutions - Building'!$C:J, 2, FALSE),
IFERROR(VLOOKUP($A76, 'Solutions - Process'!$C:J, 2, FALSE),
VLOOKUP($A76, 'Solutions - Business'!$C:J, 2, FALSE)))</f>
        <v>Équiper les activités ou les sites à risques de moyens de prévention (alarmes, rétentions, sols étanches)</v>
      </c>
      <c r="C76" s="143" t="str">
        <f>IFERROR(VLOOKUP($A76, 'Solutions - Building'!C:J, 8, FALSE),
IFERROR(VLOOKUP($A76, 'Solutions - Process'!C:J, 8, FALSE),
VLOOKUP($A76, 'Solutions - Business'!C:J, 8, FALSE)))</f>
        <v xml:space="preserve">Not Implemented </v>
      </c>
      <c r="D76" s="143">
        <f>IFERROR(VLOOKUP($A76, 'Solutions - Building'!$C:K, 9, FALSE),
IFERROR(VLOOKUP($A76, 'Solutions - Process'!$C:K, 9, FALSE),
VLOOKUP($A76, 'Solutions - Business'!$C:K, 9, FALSE)))</f>
        <v>0</v>
      </c>
      <c r="E76" s="113">
        <f>IFERROR(VLOOKUP($A76, 'Solutions - Building'!$C:L, 10, FALSE),
IFERROR(VLOOKUP($A76, 'Solutions - Process'!$C:L, 10, FALSE),
VLOOKUP($A76, 'Solutions - Business'!$C:M, 10, FALSE)))</f>
        <v>0</v>
      </c>
      <c r="F76" s="143">
        <f t="shared" si="10"/>
        <v>0</v>
      </c>
      <c r="G76" s="137">
        <f t="shared" si="11"/>
        <v>0</v>
      </c>
      <c r="H76" s="137">
        <f t="shared" si="12"/>
        <v>0</v>
      </c>
      <c r="I76" s="113">
        <f t="shared" si="13"/>
        <v>0</v>
      </c>
      <c r="J76" s="146">
        <f t="shared" si="14"/>
        <v>0</v>
      </c>
      <c r="K76" s="160">
        <f t="shared" si="9"/>
        <v>25</v>
      </c>
      <c r="L76" s="115" t="str">
        <f t="shared" si="15"/>
        <v/>
      </c>
      <c r="M76" s="150" t="str">
        <f t="shared" si="16"/>
        <v/>
      </c>
      <c r="N76" s="115"/>
      <c r="O76" s="127"/>
      <c r="P76" s="114"/>
      <c r="Q76"/>
      <c r="R76"/>
      <c r="S76"/>
    </row>
    <row r="77" spans="1:19" s="108" customFormat="1">
      <c r="A77" s="120" t="s">
        <v>575</v>
      </c>
      <c r="B77" s="135" t="str">
        <f>IFERROR(VLOOKUP($A77, 'Solutions - Building'!$C:J, 2, FALSE),
IFERROR(VLOOKUP($A77, 'Solutions - Process'!$C:J, 2, FALSE),
VLOOKUP($A77, 'Solutions - Business'!$C:J, 2, FALSE)))</f>
        <v>Vérifier et valider la conformité du réseau</v>
      </c>
      <c r="C77" s="142" t="str">
        <f>IFERROR(VLOOKUP($A77, 'Solutions - Building'!C:J, 8, FALSE),
IFERROR(VLOOKUP($A77, 'Solutions - Process'!C:J, 8, FALSE),
VLOOKUP($A77, 'Solutions - Business'!C:J, 8, FALSE)))</f>
        <v xml:space="preserve">Not Implemented </v>
      </c>
      <c r="D77" s="142">
        <f>IFERROR(VLOOKUP($A77, 'Solutions - Building'!$C:K, 9, FALSE),
IFERROR(VLOOKUP($A77, 'Solutions - Process'!$C:K, 9, FALSE),
VLOOKUP($A77, 'Solutions - Business'!$C:K, 9, FALSE)))</f>
        <v>0</v>
      </c>
      <c r="E77" s="108">
        <f>IFERROR(VLOOKUP($A77, 'Solutions - Building'!$C:L, 10, FALSE),
IFERROR(VLOOKUP($A77, 'Solutions - Process'!$C:L, 10, FALSE),
VLOOKUP($A77, 'Solutions - Business'!$C:M, 10, FALSE)))</f>
        <v>0</v>
      </c>
      <c r="F77" s="142">
        <f t="shared" si="10"/>
        <v>0</v>
      </c>
      <c r="G77" s="135">
        <f t="shared" si="11"/>
        <v>0</v>
      </c>
      <c r="H77" s="135">
        <f t="shared" si="12"/>
        <v>0</v>
      </c>
      <c r="I77" s="108">
        <f t="shared" si="13"/>
        <v>0</v>
      </c>
      <c r="J77" s="144">
        <f t="shared" si="14"/>
        <v>0</v>
      </c>
      <c r="K77" s="161">
        <f t="shared" si="9"/>
        <v>26</v>
      </c>
      <c r="L77" s="121" t="str">
        <f t="shared" si="15"/>
        <v/>
      </c>
      <c r="M77" s="152" t="str">
        <f t="shared" si="16"/>
        <v/>
      </c>
      <c r="N77" s="121">
        <f>IFERROR(AVERAGEIF(K:K, K77, L:L),0)</f>
        <v>0</v>
      </c>
      <c r="O77" s="130">
        <f>IFERROR(AVERAGEIF(K:K, K77, M:M),0)</f>
        <v>0</v>
      </c>
      <c r="P77" s="109">
        <f>AVERAGEIF(K:K, K77, I:I)</f>
        <v>0</v>
      </c>
      <c r="Q77"/>
      <c r="R77"/>
      <c r="S77"/>
    </row>
    <row r="78" spans="1:19">
      <c r="A78" s="104" t="s">
        <v>576</v>
      </c>
      <c r="B78" s="136" t="str">
        <f>IFERROR(VLOOKUP($A78, 'Solutions - Building'!$C:J, 2, FALSE),
IFERROR(VLOOKUP($A78, 'Solutions - Process'!$C:J, 2, FALSE),
VLOOKUP($A78, 'Solutions - Business'!$C:J, 2, FALSE)))</f>
        <v>Installer des séparateurs d'hydrocarbures adaptés dans les zones à risque</v>
      </c>
      <c r="C78" s="20" t="str">
        <f>IFERROR(VLOOKUP($A78, 'Solutions - Building'!C:J, 8, FALSE),
IFERROR(VLOOKUP($A78, 'Solutions - Process'!C:J, 8, FALSE),
VLOOKUP($A78, 'Solutions - Business'!C:J, 8, FALSE)))</f>
        <v xml:space="preserve">Not Implemented </v>
      </c>
      <c r="D78" s="20">
        <f>IFERROR(VLOOKUP($A78, 'Solutions - Building'!$C:K, 9, FALSE),
IFERROR(VLOOKUP($A78, 'Solutions - Process'!$C:K, 9, FALSE),
VLOOKUP($A78, 'Solutions - Business'!$C:K, 9, FALSE)))</f>
        <v>0</v>
      </c>
      <c r="E78">
        <f>IFERROR(VLOOKUP($A78, 'Solutions - Building'!$C:L, 10, FALSE),
IFERROR(VLOOKUP($A78, 'Solutions - Process'!$C:L, 10, FALSE),
VLOOKUP($A78, 'Solutions - Business'!$C:M, 10, FALSE)))</f>
        <v>0</v>
      </c>
      <c r="F78" s="20">
        <f t="shared" si="10"/>
        <v>0</v>
      </c>
      <c r="G78" s="136">
        <f t="shared" si="11"/>
        <v>0</v>
      </c>
      <c r="H78" s="136">
        <f t="shared" si="12"/>
        <v>0</v>
      </c>
      <c r="I78">
        <f t="shared" si="13"/>
        <v>0</v>
      </c>
      <c r="J78" s="145">
        <f t="shared" si="14"/>
        <v>0</v>
      </c>
      <c r="K78" s="162">
        <f t="shared" si="9"/>
        <v>26</v>
      </c>
      <c r="L78" s="106" t="str">
        <f t="shared" si="15"/>
        <v/>
      </c>
      <c r="M78" s="153" t="str">
        <f t="shared" si="16"/>
        <v/>
      </c>
      <c r="N78" s="106"/>
      <c r="O78" s="131"/>
      <c r="P78" s="101"/>
    </row>
    <row r="79" spans="1:19" s="113" customFormat="1">
      <c r="A79" s="112" t="s">
        <v>577</v>
      </c>
      <c r="B79" s="137" t="str">
        <f>IFERROR(VLOOKUP($A79, 'Solutions - Building'!$C:J, 2, FALSE),
IFERROR(VLOOKUP($A79, 'Solutions - Process'!$C:J, 2, FALSE),
VLOOKUP($A79, 'Solutions - Business'!$C:J, 2, FALSE)))</f>
        <v>Surveiller les émissions polluantes dans les eaux rejetées</v>
      </c>
      <c r="C79" s="143" t="str">
        <f>IFERROR(VLOOKUP($A79, 'Solutions - Building'!C:J, 8, FALSE),
IFERROR(VLOOKUP($A79, 'Solutions - Process'!C:J, 8, FALSE),
VLOOKUP($A79, 'Solutions - Business'!C:J, 8, FALSE)))</f>
        <v xml:space="preserve">Not Implemented </v>
      </c>
      <c r="D79" s="143">
        <f>IFERROR(VLOOKUP($A79, 'Solutions - Building'!$C:K, 9, FALSE),
IFERROR(VLOOKUP($A79, 'Solutions - Process'!$C:K, 9, FALSE),
VLOOKUP($A79, 'Solutions - Business'!$C:K, 9, FALSE)))</f>
        <v>0</v>
      </c>
      <c r="E79" s="113">
        <f>IFERROR(VLOOKUP($A79, 'Solutions - Building'!$C:L, 10, FALSE),
IFERROR(VLOOKUP($A79, 'Solutions - Process'!$C:L, 10, FALSE),
VLOOKUP($A79, 'Solutions - Business'!$C:M, 10, FALSE)))</f>
        <v>0</v>
      </c>
      <c r="F79" s="143">
        <f t="shared" si="10"/>
        <v>0</v>
      </c>
      <c r="G79" s="137">
        <f t="shared" si="11"/>
        <v>0</v>
      </c>
      <c r="H79" s="137">
        <f t="shared" si="12"/>
        <v>0</v>
      </c>
      <c r="I79" s="113">
        <f t="shared" si="13"/>
        <v>0</v>
      </c>
      <c r="J79" s="146">
        <f t="shared" si="14"/>
        <v>0</v>
      </c>
      <c r="K79" s="163">
        <f t="shared" si="9"/>
        <v>26</v>
      </c>
      <c r="L79" s="122" t="str">
        <f t="shared" si="15"/>
        <v/>
      </c>
      <c r="M79" s="154" t="str">
        <f t="shared" si="16"/>
        <v/>
      </c>
      <c r="N79" s="122"/>
      <c r="O79" s="132"/>
      <c r="P79" s="114"/>
      <c r="Q79"/>
      <c r="R79"/>
      <c r="S79"/>
    </row>
    <row r="80" spans="1:19" s="108" customFormat="1">
      <c r="A80" s="120" t="s">
        <v>578</v>
      </c>
      <c r="B80" s="135" t="str">
        <f>IFERROR(VLOOKUP($A80, 'Solutions - Building'!$C:J, 2, FALSE),
IFERROR(VLOOKUP($A80, 'Solutions - Process'!$C:J, 2, FALSE),
VLOOKUP($A80, 'Solutions - Business'!$C:J, 2, FALSE)))</f>
        <v>Communiquer sur la bonne utilisation des ressources en eau</v>
      </c>
      <c r="C80" s="142" t="str">
        <f>IFERROR(VLOOKUP($A80, 'Solutions - Building'!C:J, 8, FALSE),
IFERROR(VLOOKUP($A80, 'Solutions - Process'!C:J, 8, FALSE),
VLOOKUP($A80, 'Solutions - Business'!C:J, 8, FALSE)))</f>
        <v xml:space="preserve">Not Implemented </v>
      </c>
      <c r="D80" s="142">
        <f>IFERROR(VLOOKUP($A80, 'Solutions - Building'!$C:K, 9, FALSE),
IFERROR(VLOOKUP($A80, 'Solutions - Process'!$C:K, 9, FALSE),
VLOOKUP($A80, 'Solutions - Business'!$C:K, 9, FALSE)))</f>
        <v>0</v>
      </c>
      <c r="E80" s="108">
        <f>IFERROR(VLOOKUP($A80, 'Solutions - Building'!$C:L, 10, FALSE),
IFERROR(VLOOKUP($A80, 'Solutions - Process'!$C:L, 10, FALSE),
VLOOKUP($A80, 'Solutions - Business'!$C:M, 10, FALSE)))</f>
        <v>0</v>
      </c>
      <c r="F80" s="142">
        <f t="shared" si="10"/>
        <v>0</v>
      </c>
      <c r="G80" s="135">
        <f t="shared" si="11"/>
        <v>0</v>
      </c>
      <c r="H80" s="135">
        <f t="shared" si="12"/>
        <v>0</v>
      </c>
      <c r="I80" s="108">
        <f t="shared" si="13"/>
        <v>0</v>
      </c>
      <c r="J80" s="144">
        <f t="shared" si="14"/>
        <v>0</v>
      </c>
      <c r="K80" s="158">
        <f t="shared" si="9"/>
        <v>27</v>
      </c>
      <c r="L80" s="110" t="str">
        <f t="shared" si="15"/>
        <v/>
      </c>
      <c r="M80" s="148" t="str">
        <f t="shared" si="16"/>
        <v/>
      </c>
      <c r="N80" s="110">
        <f>IFERROR(AVERAGEIF(K:K, K80, L:L),0)</f>
        <v>0</v>
      </c>
      <c r="O80" s="129">
        <f>IFERROR(AVERAGEIF(K:K, K80, M:M),0)</f>
        <v>0</v>
      </c>
      <c r="P80" s="109">
        <f>AVERAGEIF(K:K, K80, I:I)</f>
        <v>0</v>
      </c>
      <c r="Q80"/>
      <c r="R80"/>
      <c r="S80"/>
    </row>
    <row r="81" spans="1:19">
      <c r="A81" s="104" t="s">
        <v>579</v>
      </c>
      <c r="B81" s="136" t="str">
        <f>IFERROR(VLOOKUP($A81, 'Solutions - Building'!$C:J, 2, FALSE),
IFERROR(VLOOKUP($A81, 'Solutions - Process'!$C:J, 2, FALSE),
VLOOKUP($A81, 'Solutions - Business'!$C:J, 2, FALSE)))</f>
        <v>Installer un système de lavage avec recyclage (&gt;80% d'eau recyclée)</v>
      </c>
      <c r="C81" s="20" t="str">
        <f>IFERROR(VLOOKUP($A81, 'Solutions - Building'!C:J, 8, FALSE),
IFERROR(VLOOKUP($A81, 'Solutions - Process'!C:J, 8, FALSE),
VLOOKUP($A81, 'Solutions - Business'!C:J, 8, FALSE)))</f>
        <v xml:space="preserve">Not Implemented </v>
      </c>
      <c r="D81" s="20">
        <f>IFERROR(VLOOKUP($A81, 'Solutions - Building'!$C:K, 9, FALSE),
IFERROR(VLOOKUP($A81, 'Solutions - Process'!$C:K, 9, FALSE),
VLOOKUP($A81, 'Solutions - Business'!$C:K, 9, FALSE)))</f>
        <v>0</v>
      </c>
      <c r="E81">
        <f>IFERROR(VLOOKUP($A81, 'Solutions - Building'!$C:L, 10, FALSE),
IFERROR(VLOOKUP($A81, 'Solutions - Process'!$C:L, 10, FALSE),
VLOOKUP($A81, 'Solutions - Business'!$C:M, 10, FALSE)))</f>
        <v>0</v>
      </c>
      <c r="F81" s="20">
        <f t="shared" si="10"/>
        <v>0</v>
      </c>
      <c r="G81" s="136">
        <f t="shared" si="11"/>
        <v>0</v>
      </c>
      <c r="H81" s="136">
        <f t="shared" si="12"/>
        <v>0</v>
      </c>
      <c r="I81">
        <f t="shared" si="13"/>
        <v>0</v>
      </c>
      <c r="J81" s="145">
        <f t="shared" si="14"/>
        <v>0</v>
      </c>
      <c r="K81" s="159">
        <f t="shared" si="9"/>
        <v>27</v>
      </c>
      <c r="L81" s="103" t="str">
        <f t="shared" si="15"/>
        <v/>
      </c>
      <c r="M81" s="149" t="str">
        <f t="shared" si="16"/>
        <v/>
      </c>
      <c r="N81" s="103"/>
      <c r="O81" s="126"/>
      <c r="P81" s="101"/>
    </row>
    <row r="82" spans="1:19" s="113" customFormat="1">
      <c r="A82" s="112" t="s">
        <v>580</v>
      </c>
      <c r="B82" s="137" t="str">
        <f>IFERROR(VLOOKUP($A82, 'Solutions - Building'!$C:J, 2, FALSE),
IFERROR(VLOOKUP($A82, 'Solutions - Process'!$C:J, 2, FALSE),
VLOOKUP($A82, 'Solutions - Business'!$C:J, 2, FALSE)))</f>
        <v>Définir et sécuriser le dosage des produits utilisés</v>
      </c>
      <c r="C82" s="143" t="str">
        <f>IFERROR(VLOOKUP($A82, 'Solutions - Building'!C:J, 8, FALSE),
IFERROR(VLOOKUP($A82, 'Solutions - Process'!C:J, 8, FALSE),
VLOOKUP($A82, 'Solutions - Business'!C:J, 8, FALSE)))</f>
        <v xml:space="preserve">Not Implemented </v>
      </c>
      <c r="D82" s="143">
        <f>IFERROR(VLOOKUP($A82, 'Solutions - Building'!$C:K, 9, FALSE),
IFERROR(VLOOKUP($A82, 'Solutions - Process'!$C:K, 9, FALSE),
VLOOKUP($A82, 'Solutions - Business'!$C:K, 9, FALSE)))</f>
        <v>0</v>
      </c>
      <c r="E82" s="113">
        <f>IFERROR(VLOOKUP($A82, 'Solutions - Building'!$C:L, 10, FALSE),
IFERROR(VLOOKUP($A82, 'Solutions - Process'!$C:L, 10, FALSE),
VLOOKUP($A82, 'Solutions - Business'!$C:M, 10, FALSE)))</f>
        <v>0</v>
      </c>
      <c r="F82" s="143">
        <f t="shared" si="10"/>
        <v>0</v>
      </c>
      <c r="G82" s="137">
        <f t="shared" si="11"/>
        <v>0</v>
      </c>
      <c r="H82" s="137">
        <f t="shared" si="12"/>
        <v>0</v>
      </c>
      <c r="I82" s="113">
        <f t="shared" si="13"/>
        <v>0</v>
      </c>
      <c r="J82" s="146">
        <f t="shared" si="14"/>
        <v>0</v>
      </c>
      <c r="K82" s="160">
        <f t="shared" si="9"/>
        <v>27</v>
      </c>
      <c r="L82" s="115" t="str">
        <f t="shared" si="15"/>
        <v/>
      </c>
      <c r="M82" s="150" t="str">
        <f t="shared" si="16"/>
        <v/>
      </c>
      <c r="N82" s="115"/>
      <c r="O82" s="127"/>
      <c r="P82" s="114"/>
      <c r="Q82"/>
      <c r="R82"/>
      <c r="S82"/>
    </row>
    <row r="83" spans="1:19" s="108" customFormat="1">
      <c r="A83" s="120" t="s">
        <v>581</v>
      </c>
      <c r="B83" s="135" t="str">
        <f>IFERROR(VLOOKUP($A83, 'Solutions - Building'!$C:J, 2, FALSE),
IFERROR(VLOOKUP($A83, 'Solutions - Process'!$C:J, 2, FALSE),
VLOOKUP($A83, 'Solutions - Business'!$C:J, 2, FALSE)))</f>
        <v>Proposer un devis alternatif basé sur les forfaits « Smart Repair »</v>
      </c>
      <c r="C83" s="142" t="str">
        <f>IFERROR(VLOOKUP($A83, 'Solutions - Building'!C:J, 8, FALSE),
IFERROR(VLOOKUP($A83, 'Solutions - Process'!C:J, 8, FALSE),
VLOOKUP($A83, 'Solutions - Business'!C:J, 8, FALSE)))</f>
        <v xml:space="preserve">Not Implemented </v>
      </c>
      <c r="D83" s="142">
        <f>IFERROR(VLOOKUP($A83, 'Solutions - Building'!$C:K, 9, FALSE),
IFERROR(VLOOKUP($A83, 'Solutions - Process'!$C:K, 9, FALSE),
VLOOKUP($A83, 'Solutions - Business'!$C:K, 9, FALSE)))</f>
        <v>0</v>
      </c>
      <c r="E83" s="108">
        <f>IFERROR(VLOOKUP($A83, 'Solutions - Building'!$C:L, 10, FALSE),
IFERROR(VLOOKUP($A83, 'Solutions - Process'!$C:L, 10, FALSE),
VLOOKUP($A83, 'Solutions - Business'!$C:M, 10, FALSE)))</f>
        <v>0</v>
      </c>
      <c r="F83" s="142">
        <f t="shared" si="10"/>
        <v>0</v>
      </c>
      <c r="G83" s="135">
        <f t="shared" si="11"/>
        <v>0</v>
      </c>
      <c r="H83" s="135">
        <f t="shared" si="12"/>
        <v>0</v>
      </c>
      <c r="I83" s="108">
        <f t="shared" si="13"/>
        <v>0</v>
      </c>
      <c r="J83" s="144">
        <f t="shared" si="14"/>
        <v>0</v>
      </c>
      <c r="K83" s="161">
        <f t="shared" si="9"/>
        <v>28</v>
      </c>
      <c r="L83" s="121" t="str">
        <f t="shared" si="15"/>
        <v/>
      </c>
      <c r="M83" s="152" t="str">
        <f t="shared" si="16"/>
        <v/>
      </c>
      <c r="N83" s="121">
        <f>IFERROR(AVERAGEIF(K:K, K83, L:L),0)</f>
        <v>0</v>
      </c>
      <c r="O83" s="130">
        <f>IFERROR(AVERAGEIF(K:K, K83, M:M),0)</f>
        <v>0</v>
      </c>
      <c r="P83" s="109">
        <f>AVERAGEIF(K:K, K83, I:I)</f>
        <v>0</v>
      </c>
      <c r="Q83"/>
      <c r="R83"/>
      <c r="S83"/>
    </row>
    <row r="84" spans="1:19">
      <c r="A84" s="104" t="s">
        <v>582</v>
      </c>
      <c r="B84" s="136" t="str">
        <f>IFERROR(VLOOKUP($A84, 'Solutions - Building'!$C:J, 2, FALSE),
IFERROR(VLOOKUP($A84, 'Solutions - Process'!$C:J, 2, FALSE),
VLOOKUP($A84, 'Solutions - Business'!$C:J, 2, FALSE)))</f>
        <v>Communiquer les opérations et les tarifs associés aux assureurs et aux professionnels</v>
      </c>
      <c r="C84" s="20" t="str">
        <f>IFERROR(VLOOKUP($A84, 'Solutions - Building'!C:J, 8, FALSE),
IFERROR(VLOOKUP($A84, 'Solutions - Process'!C:J, 8, FALSE),
VLOOKUP($A84, 'Solutions - Business'!C:J, 8, FALSE)))</f>
        <v xml:space="preserve">Not Implemented </v>
      </c>
      <c r="D84" s="20">
        <f>IFERROR(VLOOKUP($A84, 'Solutions - Building'!$C:K, 9, FALSE),
IFERROR(VLOOKUP($A84, 'Solutions - Process'!$C:K, 9, FALSE),
VLOOKUP($A84, 'Solutions - Business'!$C:K, 9, FALSE)))</f>
        <v>0</v>
      </c>
      <c r="E84">
        <f>IFERROR(VLOOKUP($A84, 'Solutions - Building'!$C:L, 10, FALSE),
IFERROR(VLOOKUP($A84, 'Solutions - Process'!$C:L, 10, FALSE),
VLOOKUP($A84, 'Solutions - Business'!$C:M, 10, FALSE)))</f>
        <v>0</v>
      </c>
      <c r="F84" s="20">
        <f t="shared" si="10"/>
        <v>0</v>
      </c>
      <c r="G84" s="136">
        <f t="shared" si="11"/>
        <v>0</v>
      </c>
      <c r="H84" s="136">
        <f t="shared" si="12"/>
        <v>0</v>
      </c>
      <c r="I84">
        <f t="shared" si="13"/>
        <v>0</v>
      </c>
      <c r="J84" s="145">
        <f t="shared" si="14"/>
        <v>0</v>
      </c>
      <c r="K84" s="162">
        <f t="shared" si="9"/>
        <v>28</v>
      </c>
      <c r="L84" s="106" t="str">
        <f t="shared" si="15"/>
        <v/>
      </c>
      <c r="M84" s="153" t="str">
        <f t="shared" si="16"/>
        <v/>
      </c>
      <c r="N84" s="106"/>
      <c r="O84" s="131"/>
      <c r="P84" s="101"/>
    </row>
    <row r="85" spans="1:19">
      <c r="A85" s="104" t="s">
        <v>583</v>
      </c>
      <c r="B85" s="136" t="str">
        <f>IFERROR(VLOOKUP($A85, 'Solutions - Building'!$C:J, 2, FALSE),
IFERROR(VLOOKUP($A85, 'Solutions - Process'!$C:J, 2, FALSE),
VLOOKUP($A85, 'Solutions - Business'!$C:J, 2, FALSE)))</f>
        <v>Systématiser l'offre « Smart Repair » pour la remise à neuf des véhicules d'occasion</v>
      </c>
      <c r="C85" s="20" t="str">
        <f>IFERROR(VLOOKUP($A85, 'Solutions - Building'!C:J, 8, FALSE),
IFERROR(VLOOKUP($A85, 'Solutions - Process'!C:J, 8, FALSE),
VLOOKUP($A85, 'Solutions - Business'!C:J, 8, FALSE)))</f>
        <v xml:space="preserve">Not Implemented </v>
      </c>
      <c r="D85" s="20">
        <f>IFERROR(VLOOKUP($A85, 'Solutions - Building'!$C:K, 9, FALSE),
IFERROR(VLOOKUP($A85, 'Solutions - Process'!$C:K, 9, FALSE),
VLOOKUP($A85, 'Solutions - Business'!$C:K, 9, FALSE)))</f>
        <v>0</v>
      </c>
      <c r="E85">
        <f>IFERROR(VLOOKUP($A85, 'Solutions - Building'!$C:L, 10, FALSE),
IFERROR(VLOOKUP($A85, 'Solutions - Process'!$C:L, 10, FALSE),
VLOOKUP($A85, 'Solutions - Business'!$C:M, 10, FALSE)))</f>
        <v>0</v>
      </c>
      <c r="F85" s="20">
        <f t="shared" si="10"/>
        <v>0</v>
      </c>
      <c r="G85" s="136">
        <f t="shared" si="11"/>
        <v>0</v>
      </c>
      <c r="H85" s="136">
        <f t="shared" si="12"/>
        <v>0</v>
      </c>
      <c r="I85">
        <f t="shared" si="13"/>
        <v>0</v>
      </c>
      <c r="J85" s="145">
        <f t="shared" si="14"/>
        <v>0</v>
      </c>
      <c r="K85" s="162">
        <f t="shared" si="9"/>
        <v>28</v>
      </c>
      <c r="L85" s="106" t="str">
        <f t="shared" si="15"/>
        <v/>
      </c>
      <c r="M85" s="153" t="str">
        <f t="shared" si="16"/>
        <v/>
      </c>
      <c r="N85" s="106"/>
      <c r="O85" s="131"/>
      <c r="P85" s="101"/>
    </row>
    <row r="86" spans="1:19" s="113" customFormat="1">
      <c r="A86" s="112" t="s">
        <v>584</v>
      </c>
      <c r="B86" s="137" t="str">
        <f>IFERROR(VLOOKUP($A86, 'Solutions - Building'!$C:J, 2, FALSE),
IFERROR(VLOOKUP($A86, 'Solutions - Process'!$C:J, 2, FALSE),
VLOOKUP($A86, 'Solutions - Business'!$C:J, 2, FALSE)))</f>
        <v>Promouvoir les offres et méthodes « Smart Repair » auprès des clients professionnels</v>
      </c>
      <c r="C86" s="143" t="str">
        <f>IFERROR(VLOOKUP($A86, 'Solutions - Building'!C:J, 8, FALSE),
IFERROR(VLOOKUP($A86, 'Solutions - Process'!C:J, 8, FALSE),
VLOOKUP($A86, 'Solutions - Business'!C:J, 8, FALSE)))</f>
        <v xml:space="preserve">Not Implemented </v>
      </c>
      <c r="D86" s="143">
        <f>IFERROR(VLOOKUP($A86, 'Solutions - Building'!$C:K, 9, FALSE),
IFERROR(VLOOKUP($A86, 'Solutions - Process'!$C:K, 9, FALSE),
VLOOKUP($A86, 'Solutions - Business'!$C:K, 9, FALSE)))</f>
        <v>0</v>
      </c>
      <c r="E86" s="113">
        <f>IFERROR(VLOOKUP($A86, 'Solutions - Building'!$C:L, 10, FALSE),
IFERROR(VLOOKUP($A86, 'Solutions - Process'!$C:L, 10, FALSE),
VLOOKUP($A86, 'Solutions - Business'!$C:M, 10, FALSE)))</f>
        <v>0</v>
      </c>
      <c r="F86" s="143">
        <f t="shared" si="10"/>
        <v>0</v>
      </c>
      <c r="G86" s="137">
        <f t="shared" si="11"/>
        <v>0</v>
      </c>
      <c r="H86" s="137">
        <f t="shared" si="12"/>
        <v>0</v>
      </c>
      <c r="I86" s="113">
        <f t="shared" si="13"/>
        <v>0</v>
      </c>
      <c r="J86" s="146">
        <f t="shared" si="14"/>
        <v>0</v>
      </c>
      <c r="K86" s="163">
        <f t="shared" si="9"/>
        <v>28</v>
      </c>
      <c r="L86" s="122" t="str">
        <f t="shared" si="15"/>
        <v/>
      </c>
      <c r="M86" s="154" t="str">
        <f t="shared" si="16"/>
        <v/>
      </c>
      <c r="N86" s="122"/>
      <c r="O86" s="132"/>
      <c r="P86" s="114"/>
      <c r="Q86"/>
      <c r="R86"/>
      <c r="S86"/>
    </row>
    <row r="87" spans="1:19" s="108" customFormat="1">
      <c r="A87" s="120" t="s">
        <v>585</v>
      </c>
      <c r="B87" s="135" t="str">
        <f>IFERROR(VLOOKUP($A87, 'Solutions - Building'!$C:J, 2, FALSE),
IFERROR(VLOOKUP($A87, 'Solutions - Process'!$C:J, 2, FALSE),
VLOOKUP($A87, 'Solutions - Business'!$C:J, 2, FALSE)))</f>
        <v>Proposer systématiquement un devis alternatif avec des pièces reconditionnées</v>
      </c>
      <c r="C87" s="142" t="str">
        <f>IFERROR(VLOOKUP($A87, 'Solutions - Building'!C:J, 8, FALSE),
IFERROR(VLOOKUP($A87, 'Solutions - Process'!C:J, 8, FALSE),
VLOOKUP($A87, 'Solutions - Business'!C:J, 8, FALSE)))</f>
        <v xml:space="preserve">Not Implemented </v>
      </c>
      <c r="D87" s="142">
        <f>IFERROR(VLOOKUP($A87, 'Solutions - Building'!$C:K, 9, FALSE),
IFERROR(VLOOKUP($A87, 'Solutions - Process'!$C:K, 9, FALSE),
VLOOKUP($A87, 'Solutions - Business'!$C:K, 9, FALSE)))</f>
        <v>0</v>
      </c>
      <c r="E87" s="108">
        <f>IFERROR(VLOOKUP($A87, 'Solutions - Building'!$C:L, 10, FALSE),
IFERROR(VLOOKUP($A87, 'Solutions - Process'!$C:L, 10, FALSE),
VLOOKUP($A87, 'Solutions - Business'!$C:M, 10, FALSE)))</f>
        <v>0</v>
      </c>
      <c r="F87" s="142">
        <f t="shared" si="10"/>
        <v>0</v>
      </c>
      <c r="G87" s="135">
        <f t="shared" si="11"/>
        <v>0</v>
      </c>
      <c r="H87" s="135">
        <f t="shared" si="12"/>
        <v>0</v>
      </c>
      <c r="I87" s="108">
        <f t="shared" si="13"/>
        <v>0</v>
      </c>
      <c r="J87" s="144">
        <f t="shared" si="14"/>
        <v>0</v>
      </c>
      <c r="K87" s="158">
        <f t="shared" si="9"/>
        <v>29</v>
      </c>
      <c r="L87" s="110" t="str">
        <f t="shared" si="15"/>
        <v/>
      </c>
      <c r="M87" s="148" t="str">
        <f t="shared" si="16"/>
        <v/>
      </c>
      <c r="N87" s="110">
        <f>IFERROR(AVERAGEIF(K:K, K87, L:L),0)</f>
        <v>0</v>
      </c>
      <c r="O87" s="129">
        <f>IFERROR(AVERAGEIF(K:K, K87, M:M),0)</f>
        <v>0</v>
      </c>
      <c r="P87" s="109">
        <f>AVERAGEIF(K:K, K87, I:I)</f>
        <v>0</v>
      </c>
      <c r="Q87"/>
      <c r="R87"/>
      <c r="S87"/>
    </row>
    <row r="88" spans="1:19">
      <c r="A88" s="104" t="s">
        <v>586</v>
      </c>
      <c r="B88" s="136" t="str">
        <f>IFERROR(VLOOKUP($A88, 'Solutions - Building'!$C:J, 2, FALSE),
IFERROR(VLOOKUP($A88, 'Solutions - Process'!$C:J, 2, FALSE),
VLOOKUP($A88, 'Solutions - Business'!$C:J, 2, FALSE)))</f>
        <v>Communiquer les pièces/opérations et tarifs associés aux assureurs et aux professionnels</v>
      </c>
      <c r="C88" s="20" t="str">
        <f>IFERROR(VLOOKUP($A88, 'Solutions - Building'!C:J, 8, FALSE),
IFERROR(VLOOKUP($A88, 'Solutions - Process'!C:J, 8, FALSE),
VLOOKUP($A88, 'Solutions - Business'!C:J, 8, FALSE)))</f>
        <v xml:space="preserve">Not Implemented </v>
      </c>
      <c r="D88" s="20">
        <f>IFERROR(VLOOKUP($A88, 'Solutions - Building'!$C:K, 9, FALSE),
IFERROR(VLOOKUP($A88, 'Solutions - Process'!$C:K, 9, FALSE),
VLOOKUP($A88, 'Solutions - Business'!$C:K, 9, FALSE)))</f>
        <v>0</v>
      </c>
      <c r="E88">
        <f>IFERROR(VLOOKUP($A88, 'Solutions - Building'!$C:L, 10, FALSE),
IFERROR(VLOOKUP($A88, 'Solutions - Process'!$C:L, 10, FALSE),
VLOOKUP($A88, 'Solutions - Business'!$C:M, 10, FALSE)))</f>
        <v>0</v>
      </c>
      <c r="F88" s="20">
        <f t="shared" si="10"/>
        <v>0</v>
      </c>
      <c r="G88" s="136">
        <f t="shared" si="11"/>
        <v>0</v>
      </c>
      <c r="H88" s="136">
        <f t="shared" si="12"/>
        <v>0</v>
      </c>
      <c r="I88">
        <f t="shared" si="13"/>
        <v>0</v>
      </c>
      <c r="J88" s="145">
        <f t="shared" si="14"/>
        <v>0</v>
      </c>
      <c r="K88" s="159">
        <f t="shared" si="9"/>
        <v>29</v>
      </c>
      <c r="L88" s="103" t="str">
        <f t="shared" si="15"/>
        <v/>
      </c>
      <c r="M88" s="149" t="str">
        <f t="shared" si="16"/>
        <v/>
      </c>
      <c r="N88" s="103"/>
      <c r="O88" s="126"/>
      <c r="P88" s="101"/>
    </row>
    <row r="89" spans="1:19">
      <c r="A89" s="104" t="s">
        <v>587</v>
      </c>
      <c r="B89" s="136" t="str">
        <f>IFERROR(VLOOKUP($A89, 'Solutions - Building'!$C:J, 2, FALSE),
IFERROR(VLOOKUP($A89, 'Solutions - Process'!$C:J, 2, FALSE),
VLOOKUP($A89, 'Solutions - Business'!$C:J, 2, FALSE)))</f>
        <v>Systématiser l'offre de remise à neuf des voitures d'occasion</v>
      </c>
      <c r="C89" s="20" t="str">
        <f>IFERROR(VLOOKUP($A89, 'Solutions - Building'!C:J, 8, FALSE),
IFERROR(VLOOKUP($A89, 'Solutions - Process'!C:J, 8, FALSE),
VLOOKUP($A89, 'Solutions - Business'!C:J, 8, FALSE)))</f>
        <v xml:space="preserve">Not Implemented </v>
      </c>
      <c r="D89" s="20">
        <f>IFERROR(VLOOKUP($A89, 'Solutions - Building'!$C:K, 9, FALSE),
IFERROR(VLOOKUP($A89, 'Solutions - Process'!$C:K, 9, FALSE),
VLOOKUP($A89, 'Solutions - Business'!$C:K, 9, FALSE)))</f>
        <v>0</v>
      </c>
      <c r="E89">
        <f>IFERROR(VLOOKUP($A89, 'Solutions - Building'!$C:L, 10, FALSE),
IFERROR(VLOOKUP($A89, 'Solutions - Process'!$C:L, 10, FALSE),
VLOOKUP($A89, 'Solutions - Business'!$C:M, 10, FALSE)))</f>
        <v>0</v>
      </c>
      <c r="F89" s="20">
        <f t="shared" si="10"/>
        <v>0</v>
      </c>
      <c r="G89" s="136">
        <f t="shared" si="11"/>
        <v>0</v>
      </c>
      <c r="H89" s="136">
        <f t="shared" si="12"/>
        <v>0</v>
      </c>
      <c r="I89">
        <f t="shared" si="13"/>
        <v>0</v>
      </c>
      <c r="J89" s="145">
        <f t="shared" si="14"/>
        <v>0</v>
      </c>
      <c r="K89" s="159">
        <f t="shared" si="9"/>
        <v>29</v>
      </c>
      <c r="L89" s="103" t="str">
        <f t="shared" si="15"/>
        <v/>
      </c>
      <c r="M89" s="149" t="str">
        <f t="shared" si="16"/>
        <v/>
      </c>
      <c r="N89" s="103"/>
      <c r="O89" s="126"/>
      <c r="P89" s="101"/>
    </row>
    <row r="90" spans="1:19" s="113" customFormat="1">
      <c r="A90" s="112" t="s">
        <v>588</v>
      </c>
      <c r="B90" s="137" t="str">
        <f>IFERROR(VLOOKUP($A90, 'Solutions - Building'!$C:J, 2, FALSE),
IFERROR(VLOOKUP($A90, 'Solutions - Process'!$C:J, 2, FALSE),
VLOOKUP($A90, 'Solutions - Business'!$C:J, 2, FALSE)))</f>
        <v>Associer la proposition aux campagnes de pré-inspection technique</v>
      </c>
      <c r="C90" s="143" t="str">
        <f>IFERROR(VLOOKUP($A90, 'Solutions - Building'!C:J, 8, FALSE),
IFERROR(VLOOKUP($A90, 'Solutions - Process'!C:J, 8, FALSE),
VLOOKUP($A90, 'Solutions - Business'!C:J, 8, FALSE)))</f>
        <v xml:space="preserve">Not Implemented </v>
      </c>
      <c r="D90" s="143">
        <f>IFERROR(VLOOKUP($A90, 'Solutions - Building'!$C:K, 9, FALSE),
IFERROR(VLOOKUP($A90, 'Solutions - Process'!$C:K, 9, FALSE),
VLOOKUP($A90, 'Solutions - Business'!$C:K, 9, FALSE)))</f>
        <v>0</v>
      </c>
      <c r="E90" s="113">
        <f>IFERROR(VLOOKUP($A90, 'Solutions - Building'!$C:L, 10, FALSE),
IFERROR(VLOOKUP($A90, 'Solutions - Process'!$C:L, 10, FALSE),
VLOOKUP($A90, 'Solutions - Business'!$C:M, 10, FALSE)))</f>
        <v>0</v>
      </c>
      <c r="F90" s="143">
        <f t="shared" si="10"/>
        <v>0</v>
      </c>
      <c r="G90" s="137">
        <f t="shared" si="11"/>
        <v>0</v>
      </c>
      <c r="H90" s="137">
        <f t="shared" si="12"/>
        <v>0</v>
      </c>
      <c r="I90" s="113">
        <f t="shared" si="13"/>
        <v>0</v>
      </c>
      <c r="J90" s="146">
        <f t="shared" si="14"/>
        <v>0</v>
      </c>
      <c r="K90" s="160">
        <f t="shared" si="9"/>
        <v>29</v>
      </c>
      <c r="L90" s="115" t="str">
        <f t="shared" si="15"/>
        <v/>
      </c>
      <c r="M90" s="150" t="str">
        <f t="shared" si="16"/>
        <v/>
      </c>
      <c r="N90" s="115"/>
      <c r="O90" s="127"/>
      <c r="P90" s="114"/>
      <c r="Q90"/>
      <c r="R90"/>
      <c r="S90"/>
    </row>
    <row r="91" spans="1:19" s="108" customFormat="1">
      <c r="A91" s="120" t="s">
        <v>589</v>
      </c>
      <c r="B91" s="135" t="str">
        <f>IFERROR(VLOOKUP($A91, 'Solutions - Building'!$C:J, 2, FALSE),
IFERROR(VLOOKUP($A91, 'Solutions - Process'!$C:J, 2, FALSE),
VLOOKUP($A91, 'Solutions - Business'!$C:J, 2, FALSE)))</f>
        <v>Proposer le service de réparation de batteries de traction ou une batterie reconditionnée en cas de panne</v>
      </c>
      <c r="C91" s="142" t="str">
        <f>IFERROR(VLOOKUP($A91, 'Solutions - Building'!C:J, 8, FALSE),
IFERROR(VLOOKUP($A91, 'Solutions - Process'!C:J, 8, FALSE),
VLOOKUP($A91, 'Solutions - Business'!C:J, 8, FALSE)))</f>
        <v xml:space="preserve">Not Implemented </v>
      </c>
      <c r="D91" s="142">
        <f>IFERROR(VLOOKUP($A91, 'Solutions - Building'!$C:K, 9, FALSE),
IFERROR(VLOOKUP($A91, 'Solutions - Process'!$C:K, 9, FALSE),
VLOOKUP($A91, 'Solutions - Business'!$C:K, 9, FALSE)))</f>
        <v>0</v>
      </c>
      <c r="E91" s="108">
        <f>IFERROR(VLOOKUP($A91, 'Solutions - Building'!$C:L, 10, FALSE),
IFERROR(VLOOKUP($A91, 'Solutions - Process'!$C:L, 10, FALSE),
VLOOKUP($A91, 'Solutions - Business'!$C:M, 10, FALSE)))</f>
        <v>0</v>
      </c>
      <c r="F91" s="142">
        <f t="shared" si="10"/>
        <v>0</v>
      </c>
      <c r="G91" s="135">
        <f t="shared" si="11"/>
        <v>0</v>
      </c>
      <c r="H91" s="135">
        <f t="shared" si="12"/>
        <v>0</v>
      </c>
      <c r="I91" s="108">
        <f t="shared" si="13"/>
        <v>0</v>
      </c>
      <c r="J91" s="144">
        <f t="shared" si="14"/>
        <v>0</v>
      </c>
      <c r="K91" s="161">
        <f t="shared" si="9"/>
        <v>30</v>
      </c>
      <c r="L91" s="121" t="str">
        <f t="shared" si="15"/>
        <v/>
      </c>
      <c r="M91" s="152" t="str">
        <f t="shared" si="16"/>
        <v/>
      </c>
      <c r="N91" s="121">
        <f>IFERROR(AVERAGEIF(K:K, K91, L:L),0)</f>
        <v>0</v>
      </c>
      <c r="O91" s="130">
        <f>IFERROR(AVERAGEIF(K:K, K91, M:M),0)</f>
        <v>0</v>
      </c>
      <c r="P91" s="109">
        <f>AVERAGEIF(K:K, K91, I:I)</f>
        <v>0</v>
      </c>
      <c r="Q91"/>
      <c r="R91"/>
      <c r="S91"/>
    </row>
    <row r="92" spans="1:19" s="113" customFormat="1">
      <c r="A92" s="112" t="s">
        <v>590</v>
      </c>
      <c r="B92" s="137" t="str">
        <f>IFERROR(VLOOKUP($A92, 'Solutions - Building'!$C:J, 2, FALSE),
IFERROR(VLOOKUP($A92, 'Solutions - Process'!$C:J, 2, FALSE),
VLOOKUP($A92, 'Solutions - Business'!$C:J, 2, FALSE)))</f>
        <v>Proposer une batterie reconditionnée en cas de sinistre</v>
      </c>
      <c r="C92" s="143" t="str">
        <f>IFERROR(VLOOKUP($A92, 'Solutions - Building'!C:J, 8, FALSE),
IFERROR(VLOOKUP($A92, 'Solutions - Process'!C:J, 8, FALSE),
VLOOKUP($A92, 'Solutions - Business'!C:J, 8, FALSE)))</f>
        <v xml:space="preserve">Not Implemented </v>
      </c>
      <c r="D92" s="143">
        <f>IFERROR(VLOOKUP($A92, 'Solutions - Building'!$C:K, 9, FALSE),
IFERROR(VLOOKUP($A92, 'Solutions - Process'!$C:K, 9, FALSE),
VLOOKUP($A92, 'Solutions - Business'!$C:K, 9, FALSE)))</f>
        <v>0</v>
      </c>
      <c r="E92" s="113">
        <f>IFERROR(VLOOKUP($A92, 'Solutions - Building'!$C:L, 10, FALSE),
IFERROR(VLOOKUP($A92, 'Solutions - Process'!$C:L, 10, FALSE),
VLOOKUP($A92, 'Solutions - Business'!$C:M, 10, FALSE)))</f>
        <v>0</v>
      </c>
      <c r="F92" s="143">
        <f t="shared" si="10"/>
        <v>0</v>
      </c>
      <c r="G92" s="137">
        <f t="shared" si="11"/>
        <v>0</v>
      </c>
      <c r="H92" s="137">
        <f t="shared" si="12"/>
        <v>0</v>
      </c>
      <c r="I92" s="113">
        <f t="shared" si="13"/>
        <v>0</v>
      </c>
      <c r="J92" s="146">
        <f t="shared" si="14"/>
        <v>0</v>
      </c>
      <c r="K92" s="163">
        <f t="shared" si="9"/>
        <v>30</v>
      </c>
      <c r="L92" s="122" t="str">
        <f t="shared" si="15"/>
        <v/>
      </c>
      <c r="M92" s="154" t="str">
        <f t="shared" si="16"/>
        <v/>
      </c>
      <c r="N92" s="122"/>
      <c r="O92" s="132"/>
      <c r="P92" s="114"/>
      <c r="Q92"/>
      <c r="R92"/>
      <c r="S92"/>
    </row>
    <row r="93" spans="1:19" s="108" customFormat="1">
      <c r="A93" s="120" t="s">
        <v>591</v>
      </c>
      <c r="B93" s="135" t="str">
        <f>IFERROR(VLOOKUP($A93, 'Solutions - Building'!$C:J, 2, FALSE),
IFERROR(VLOOKUP($A93, 'Solutions - Process'!$C:J, 2, FALSE),
VLOOKUP($A93, 'Solutions - Business'!$C:J, 2, FALSE)))</f>
        <v>Afficher la possibilité pour le client d'utiliser les pièces réutilisées</v>
      </c>
      <c r="C93" s="142" t="str">
        <f>IFERROR(VLOOKUP($A93, 'Solutions - Building'!C:J, 8, FALSE),
IFERROR(VLOOKUP($A93, 'Solutions - Process'!C:J, 8, FALSE),
VLOOKUP($A93, 'Solutions - Business'!C:J, 8, FALSE)))</f>
        <v xml:space="preserve">Not Implemented </v>
      </c>
      <c r="D93" s="142">
        <f>IFERROR(VLOOKUP($A93, 'Solutions - Building'!$C:K, 9, FALSE),
IFERROR(VLOOKUP($A93, 'Solutions - Process'!$C:K, 9, FALSE),
VLOOKUP($A93, 'Solutions - Business'!$C:K, 9, FALSE)))</f>
        <v>0</v>
      </c>
      <c r="E93" s="108">
        <f>IFERROR(VLOOKUP($A93, 'Solutions - Building'!$C:L, 10, FALSE),
IFERROR(VLOOKUP($A93, 'Solutions - Process'!$C:L, 10, FALSE),
VLOOKUP($A93, 'Solutions - Business'!$C:M, 10, FALSE)))</f>
        <v>0</v>
      </c>
      <c r="F93" s="142">
        <f t="shared" si="10"/>
        <v>0</v>
      </c>
      <c r="G93" s="135">
        <f t="shared" si="11"/>
        <v>0</v>
      </c>
      <c r="H93" s="135">
        <f t="shared" si="12"/>
        <v>0</v>
      </c>
      <c r="I93" s="108">
        <f t="shared" si="13"/>
        <v>0</v>
      </c>
      <c r="J93" s="144">
        <f t="shared" si="14"/>
        <v>0</v>
      </c>
      <c r="K93" s="158">
        <f t="shared" si="9"/>
        <v>31</v>
      </c>
      <c r="L93" s="110" t="str">
        <f t="shared" si="15"/>
        <v/>
      </c>
      <c r="M93" s="148" t="str">
        <f t="shared" si="16"/>
        <v/>
      </c>
      <c r="N93" s="110">
        <f>IFERROR(AVERAGEIF(K:K, K93, L:L),0)</f>
        <v>0</v>
      </c>
      <c r="O93" s="129">
        <f>IFERROR(AVERAGEIF(K:K, K93, M:M),0)</f>
        <v>0</v>
      </c>
      <c r="P93" s="109">
        <f>AVERAGEIF(K:K, K93, I:I)</f>
        <v>0</v>
      </c>
      <c r="Q93"/>
      <c r="R93"/>
      <c r="S93"/>
    </row>
    <row r="94" spans="1:19">
      <c r="A94" s="104" t="s">
        <v>592</v>
      </c>
      <c r="B94" s="136" t="str">
        <f>IFERROR(VLOOKUP($A94, 'Solutions - Building'!$C:J, 2, FALSE),
IFERROR(VLOOKUP($A94, 'Solutions - Process'!$C:J, 2, FALSE),
VLOOKUP($A94, 'Solutions - Business'!$C:J, 2, FALSE)))</f>
        <v>Communiquer les pièces/opérations et tarifs associés aux assureurs et aux professionnels</v>
      </c>
      <c r="C94" s="20" t="str">
        <f>IFERROR(VLOOKUP($A94, 'Solutions - Building'!C:J, 8, FALSE),
IFERROR(VLOOKUP($A94, 'Solutions - Process'!C:J, 8, FALSE),
VLOOKUP($A94, 'Solutions - Business'!C:J, 8, FALSE)))</f>
        <v xml:space="preserve">Not Implemented </v>
      </c>
      <c r="D94" s="20">
        <f>IFERROR(VLOOKUP($A94, 'Solutions - Building'!$C:K, 9, FALSE),
IFERROR(VLOOKUP($A94, 'Solutions - Process'!$C:K, 9, FALSE),
VLOOKUP($A94, 'Solutions - Business'!$C:K, 9, FALSE)))</f>
        <v>0</v>
      </c>
      <c r="E94">
        <f>IFERROR(VLOOKUP($A94, 'Solutions - Building'!$C:L, 10, FALSE),
IFERROR(VLOOKUP($A94, 'Solutions - Process'!$C:L, 10, FALSE),
VLOOKUP($A94, 'Solutions - Business'!$C:M, 10, FALSE)))</f>
        <v>0</v>
      </c>
      <c r="F94" s="20">
        <f t="shared" si="10"/>
        <v>0</v>
      </c>
      <c r="G94" s="136">
        <f t="shared" si="11"/>
        <v>0</v>
      </c>
      <c r="H94" s="136">
        <f t="shared" si="12"/>
        <v>0</v>
      </c>
      <c r="I94">
        <f t="shared" si="13"/>
        <v>0</v>
      </c>
      <c r="J94" s="145">
        <f t="shared" si="14"/>
        <v>0</v>
      </c>
      <c r="K94" s="159">
        <f t="shared" si="9"/>
        <v>31</v>
      </c>
      <c r="L94" s="103" t="str">
        <f t="shared" si="15"/>
        <v/>
      </c>
      <c r="M94" s="149" t="str">
        <f t="shared" si="16"/>
        <v/>
      </c>
      <c r="N94" s="103"/>
      <c r="O94" s="126"/>
      <c r="P94" s="101"/>
    </row>
    <row r="95" spans="1:19">
      <c r="A95" s="104" t="s">
        <v>593</v>
      </c>
      <c r="B95" s="136" t="str">
        <f>IFERROR(VLOOKUP($A95, 'Solutions - Building'!$C:J, 2, FALSE),
IFERROR(VLOOKUP($A95, 'Solutions - Process'!$C:J, 2, FALSE),
VLOOKUP($A95, 'Solutions - Business'!$C:J, 2, FALSE)))</f>
        <v>Systématiser l'offre de remise à neuf des voitures d'occasion</v>
      </c>
      <c r="C95" s="20" t="str">
        <f>IFERROR(VLOOKUP($A95, 'Solutions - Building'!C:J, 8, FALSE),
IFERROR(VLOOKUP($A95, 'Solutions - Process'!C:J, 8, FALSE),
VLOOKUP($A95, 'Solutions - Business'!C:J, 8, FALSE)))</f>
        <v xml:space="preserve">Not Implemented </v>
      </c>
      <c r="D95" s="20">
        <f>IFERROR(VLOOKUP($A95, 'Solutions - Building'!$C:K, 9, FALSE),
IFERROR(VLOOKUP($A95, 'Solutions - Process'!$C:K, 9, FALSE),
VLOOKUP($A95, 'Solutions - Business'!$C:K, 9, FALSE)))</f>
        <v>0</v>
      </c>
      <c r="E95">
        <f>IFERROR(VLOOKUP($A95, 'Solutions - Building'!$C:L, 10, FALSE),
IFERROR(VLOOKUP($A95, 'Solutions - Process'!$C:L, 10, FALSE),
VLOOKUP($A95, 'Solutions - Business'!$C:M, 10, FALSE)))</f>
        <v>0</v>
      </c>
      <c r="F95" s="20">
        <f t="shared" si="10"/>
        <v>0</v>
      </c>
      <c r="G95" s="136">
        <f t="shared" si="11"/>
        <v>0</v>
      </c>
      <c r="H95" s="136">
        <f t="shared" si="12"/>
        <v>0</v>
      </c>
      <c r="I95">
        <f t="shared" si="13"/>
        <v>0</v>
      </c>
      <c r="J95" s="145">
        <f t="shared" si="14"/>
        <v>0</v>
      </c>
      <c r="K95" s="159">
        <f t="shared" si="9"/>
        <v>31</v>
      </c>
      <c r="L95" s="103" t="str">
        <f t="shared" si="15"/>
        <v/>
      </c>
      <c r="M95" s="149" t="str">
        <f t="shared" si="16"/>
        <v/>
      </c>
      <c r="N95" s="103"/>
      <c r="O95" s="126"/>
      <c r="P95" s="101"/>
    </row>
    <row r="96" spans="1:19" s="113" customFormat="1">
      <c r="A96" s="112" t="s">
        <v>594</v>
      </c>
      <c r="B96" s="137" t="str">
        <f>IFERROR(VLOOKUP($A96, 'Solutions - Building'!$C:J, 2, FALSE),
IFERROR(VLOOKUP($A96, 'Solutions - Process'!$C:J, 2, FALSE),
VLOOKUP($A96, 'Solutions - Business'!$C:J, 2, FALSE)))</f>
        <v>Proposer la pièce réutilisée aux clients disposant de flottes anciennes ou financièrement limitées</v>
      </c>
      <c r="C96" s="143" t="str">
        <f>IFERROR(VLOOKUP($A96, 'Solutions - Building'!C:J, 8, FALSE),
IFERROR(VLOOKUP($A96, 'Solutions - Process'!C:J, 8, FALSE),
VLOOKUP($A96, 'Solutions - Business'!C:J, 8, FALSE)))</f>
        <v xml:space="preserve">Not Implemented </v>
      </c>
      <c r="D96" s="143">
        <f>IFERROR(VLOOKUP($A96, 'Solutions - Building'!$C:K, 9, FALSE),
IFERROR(VLOOKUP($A96, 'Solutions - Process'!$C:K, 9, FALSE),
VLOOKUP($A96, 'Solutions - Business'!$C:K, 9, FALSE)))</f>
        <v>0</v>
      </c>
      <c r="E96" s="113">
        <f>IFERROR(VLOOKUP($A96, 'Solutions - Building'!$C:L, 10, FALSE),
IFERROR(VLOOKUP($A96, 'Solutions - Process'!$C:L, 10, FALSE),
VLOOKUP($A96, 'Solutions - Business'!$C:M, 10, FALSE)))</f>
        <v>0</v>
      </c>
      <c r="F96" s="143">
        <f t="shared" si="10"/>
        <v>0</v>
      </c>
      <c r="G96" s="137">
        <f t="shared" si="11"/>
        <v>0</v>
      </c>
      <c r="H96" s="137">
        <f t="shared" si="12"/>
        <v>0</v>
      </c>
      <c r="I96" s="113">
        <f t="shared" si="13"/>
        <v>0</v>
      </c>
      <c r="J96" s="146">
        <f t="shared" si="14"/>
        <v>0</v>
      </c>
      <c r="K96" s="160">
        <f t="shared" si="9"/>
        <v>31</v>
      </c>
      <c r="L96" s="115" t="str">
        <f t="shared" si="15"/>
        <v/>
      </c>
      <c r="M96" s="150" t="str">
        <f t="shared" si="16"/>
        <v/>
      </c>
      <c r="N96" s="115"/>
      <c r="O96" s="127"/>
      <c r="P96" s="114"/>
      <c r="Q96"/>
      <c r="R96"/>
      <c r="S96"/>
    </row>
    <row r="97" spans="1:19" s="108" customFormat="1">
      <c r="A97" s="120" t="s">
        <v>595</v>
      </c>
      <c r="B97" s="135" t="str">
        <f>IFERROR(VLOOKUP($A97, 'Solutions - Building'!$C:J, 2, FALSE),
IFERROR(VLOOKUP($A97, 'Solutions - Process'!$C:J, 2, FALSE),
VLOOKUP($A97, 'Solutions - Business'!$C:J, 2, FALSE)))</f>
        <v>Faites le devis avec la solution de réparation pour les véhicules &gt; 5 ans, y compris les autres marques</v>
      </c>
      <c r="C97" s="142" t="str">
        <f>IFERROR(VLOOKUP($A97, 'Solutions - Building'!C:J, 8, FALSE),
IFERROR(VLOOKUP($A97, 'Solutions - Process'!C:J, 8, FALSE),
VLOOKUP($A97, 'Solutions - Business'!C:J, 8, FALSE)))</f>
        <v xml:space="preserve">Not Implemented </v>
      </c>
      <c r="D97" s="142">
        <f>IFERROR(VLOOKUP($A97, 'Solutions - Building'!$C:K, 9, FALSE),
IFERROR(VLOOKUP($A97, 'Solutions - Process'!$C:K, 9, FALSE),
VLOOKUP($A97, 'Solutions - Business'!$C:K, 9, FALSE)))</f>
        <v>0</v>
      </c>
      <c r="E97" s="108">
        <f>IFERROR(VLOOKUP($A97, 'Solutions - Building'!$C:L, 10, FALSE),
IFERROR(VLOOKUP($A97, 'Solutions - Process'!$C:L, 10, FALSE),
VLOOKUP($A97, 'Solutions - Business'!$C:M, 10, FALSE)))</f>
        <v>0</v>
      </c>
      <c r="F97" s="142">
        <f t="shared" si="10"/>
        <v>0</v>
      </c>
      <c r="G97" s="135">
        <f t="shared" si="11"/>
        <v>0</v>
      </c>
      <c r="H97" s="135">
        <f t="shared" si="12"/>
        <v>0</v>
      </c>
      <c r="I97" s="108">
        <f t="shared" si="13"/>
        <v>0</v>
      </c>
      <c r="J97" s="144">
        <f t="shared" si="14"/>
        <v>0</v>
      </c>
      <c r="K97" s="161">
        <f t="shared" si="9"/>
        <v>32</v>
      </c>
      <c r="L97" s="121" t="str">
        <f t="shared" si="15"/>
        <v/>
      </c>
      <c r="M97" s="152" t="str">
        <f t="shared" si="16"/>
        <v/>
      </c>
      <c r="N97" s="121">
        <f>IFERROR(AVERAGEIF(K:K, K97, L:L),0)</f>
        <v>0</v>
      </c>
      <c r="O97" s="130">
        <f>IFERROR(AVERAGEIF(K:K, K97, M:M),0)</f>
        <v>0</v>
      </c>
      <c r="P97" s="109">
        <f>AVERAGEIF(K:K, K97, I:I)</f>
        <v>0</v>
      </c>
      <c r="Q97"/>
      <c r="R97"/>
      <c r="S97"/>
    </row>
    <row r="98" spans="1:19">
      <c r="A98" s="104" t="s">
        <v>596</v>
      </c>
      <c r="B98" s="136" t="str">
        <f>IFERROR(VLOOKUP($A98, 'Solutions - Building'!$C:J, 2, FALSE),
IFERROR(VLOOKUP($A98, 'Solutions - Process'!$C:J, 2, FALSE),
VLOOKUP($A98, 'Solutions - Business'!$C:J, 2, FALSE)))</f>
        <v>Communiquer les pièces/opérations électroniques et les tarifs associés aux assureurs et aux professionnels</v>
      </c>
      <c r="C98" s="20" t="str">
        <f>IFERROR(VLOOKUP($A98, 'Solutions - Building'!C:J, 8, FALSE),
IFERROR(VLOOKUP($A98, 'Solutions - Process'!C:J, 8, FALSE),
VLOOKUP($A98, 'Solutions - Business'!C:J, 8, FALSE)))</f>
        <v xml:space="preserve">Not Implemented </v>
      </c>
      <c r="D98" s="20">
        <f>IFERROR(VLOOKUP($A98, 'Solutions - Building'!$C:K, 9, FALSE),
IFERROR(VLOOKUP($A98, 'Solutions - Process'!$C:K, 9, FALSE),
VLOOKUP($A98, 'Solutions - Business'!$C:K, 9, FALSE)))</f>
        <v>0</v>
      </c>
      <c r="E98">
        <f>IFERROR(VLOOKUP($A98, 'Solutions - Building'!$C:L, 10, FALSE),
IFERROR(VLOOKUP($A98, 'Solutions - Process'!$C:L, 10, FALSE),
VLOOKUP($A98, 'Solutions - Business'!$C:M, 10, FALSE)))</f>
        <v>0</v>
      </c>
      <c r="F98" s="20">
        <f t="shared" si="10"/>
        <v>0</v>
      </c>
      <c r="G98" s="136">
        <f t="shared" si="11"/>
        <v>0</v>
      </c>
      <c r="H98" s="136">
        <f t="shared" si="12"/>
        <v>0</v>
      </c>
      <c r="I98">
        <f t="shared" si="13"/>
        <v>0</v>
      </c>
      <c r="J98" s="145">
        <f t="shared" si="14"/>
        <v>0</v>
      </c>
      <c r="K98" s="162">
        <f t="shared" ref="K98:K110" si="17">INT(A98)</f>
        <v>32</v>
      </c>
      <c r="L98" s="106" t="str">
        <f t="shared" si="15"/>
        <v/>
      </c>
      <c r="M98" s="153" t="str">
        <f t="shared" si="16"/>
        <v/>
      </c>
      <c r="N98" s="106"/>
      <c r="O98" s="131"/>
      <c r="P98" s="101"/>
    </row>
    <row r="99" spans="1:19" s="113" customFormat="1">
      <c r="A99" s="112" t="s">
        <v>597</v>
      </c>
      <c r="B99" s="137" t="str">
        <f>IFERROR(VLOOKUP($A99, 'Solutions - Building'!$C:J, 2, FALSE),
IFERROR(VLOOKUP($A99, 'Solutions - Process'!$C:J, 2, FALSE),
VLOOKUP($A99, 'Solutions - Business'!$C:J, 2, FALSE)))</f>
        <v>Systématiser l'utilisation pour la remise à neuf des voitures électriques d'occasion</v>
      </c>
      <c r="C99" s="143" t="str">
        <f>IFERROR(VLOOKUP($A99, 'Solutions - Building'!C:J, 8, FALSE),
IFERROR(VLOOKUP($A99, 'Solutions - Process'!C:J, 8, FALSE),
VLOOKUP($A99, 'Solutions - Business'!C:J, 8, FALSE)))</f>
        <v xml:space="preserve">Not Implemented </v>
      </c>
      <c r="D99" s="143">
        <f>IFERROR(VLOOKUP($A99, 'Solutions - Building'!$C:K, 9, FALSE),
IFERROR(VLOOKUP($A99, 'Solutions - Process'!$C:K, 9, FALSE),
VLOOKUP($A99, 'Solutions - Business'!$C:K, 9, FALSE)))</f>
        <v>0</v>
      </c>
      <c r="E99" s="113">
        <f>IFERROR(VLOOKUP($A99, 'Solutions - Building'!$C:L, 10, FALSE),
IFERROR(VLOOKUP($A99, 'Solutions - Process'!$C:L, 10, FALSE),
VLOOKUP($A99, 'Solutions - Business'!$C:M, 10, FALSE)))</f>
        <v>0</v>
      </c>
      <c r="F99" s="143">
        <f t="shared" si="10"/>
        <v>0</v>
      </c>
      <c r="G99" s="137">
        <f t="shared" si="11"/>
        <v>0</v>
      </c>
      <c r="H99" s="137">
        <f t="shared" si="12"/>
        <v>0</v>
      </c>
      <c r="I99" s="113">
        <f t="shared" si="13"/>
        <v>0</v>
      </c>
      <c r="J99" s="146">
        <f t="shared" si="14"/>
        <v>0</v>
      </c>
      <c r="K99" s="163">
        <f t="shared" si="17"/>
        <v>32</v>
      </c>
      <c r="L99" s="122" t="str">
        <f t="shared" si="15"/>
        <v/>
      </c>
      <c r="M99" s="154" t="str">
        <f t="shared" si="16"/>
        <v/>
      </c>
      <c r="N99" s="122"/>
      <c r="O99" s="132"/>
      <c r="P99" s="114"/>
      <c r="Q99"/>
      <c r="R99"/>
      <c r="S99"/>
    </row>
    <row r="100" spans="1:19" s="108" customFormat="1">
      <c r="A100" s="120" t="s">
        <v>598</v>
      </c>
      <c r="B100" s="135" t="str">
        <f>IFERROR(VLOOKUP($A100, 'Solutions - Building'!$C:J, 2, FALSE),
IFERROR(VLOOKUP($A100, 'Solutions - Process'!$C:J, 2, FALSE),
VLOOKUP($A100, 'Solutions - Business'!$C:J, 2, FALSE)))</f>
        <v>Appliquer le diagnostic à distance pour 100% des véhicules concernés</v>
      </c>
      <c r="C100" s="142" t="str">
        <f>IFERROR(VLOOKUP($A100, 'Solutions - Building'!C:J, 8, FALSE),
IFERROR(VLOOKUP($A100, 'Solutions - Process'!C:J, 8, FALSE),
VLOOKUP($A100, 'Solutions - Business'!C:J, 8, FALSE)))</f>
        <v xml:space="preserve">Not Implemented </v>
      </c>
      <c r="D100" s="142">
        <f>IFERROR(VLOOKUP($A100, 'Solutions - Building'!$C:K, 9, FALSE),
IFERROR(VLOOKUP($A100, 'Solutions - Process'!$C:K, 9, FALSE),
VLOOKUP($A100, 'Solutions - Business'!$C:K, 9, FALSE)))</f>
        <v>0</v>
      </c>
      <c r="E100" s="108">
        <f>IFERROR(VLOOKUP($A100, 'Solutions - Building'!$C:L, 10, FALSE),
IFERROR(VLOOKUP($A100, 'Solutions - Process'!$C:L, 10, FALSE),
VLOOKUP($A100, 'Solutions - Business'!$C:M, 10, FALSE)))</f>
        <v>0</v>
      </c>
      <c r="F100" s="142">
        <f t="shared" si="10"/>
        <v>0</v>
      </c>
      <c r="G100" s="135">
        <f t="shared" si="11"/>
        <v>0</v>
      </c>
      <c r="H100" s="135">
        <f t="shared" si="12"/>
        <v>0</v>
      </c>
      <c r="I100" s="108">
        <f t="shared" si="13"/>
        <v>0</v>
      </c>
      <c r="J100" s="144">
        <f t="shared" si="14"/>
        <v>0</v>
      </c>
      <c r="K100" s="158">
        <f t="shared" si="17"/>
        <v>33</v>
      </c>
      <c r="L100" s="110" t="str">
        <f t="shared" si="15"/>
        <v/>
      </c>
      <c r="M100" s="148" t="str">
        <f t="shared" si="16"/>
        <v/>
      </c>
      <c r="N100" s="110">
        <f>IFERROR(AVERAGEIF(K:K, K100, L:L),0)</f>
        <v>0</v>
      </c>
      <c r="O100" s="129">
        <f>IFERROR(AVERAGEIF(K:K, K100, M:M),0)</f>
        <v>0</v>
      </c>
      <c r="P100" s="109">
        <f>AVERAGEIF(K:K, K100, I:I)</f>
        <v>0</v>
      </c>
      <c r="Q100"/>
      <c r="R100"/>
      <c r="S100"/>
    </row>
    <row r="101" spans="1:19">
      <c r="A101" s="104" t="s">
        <v>599</v>
      </c>
      <c r="B101" s="136" t="str">
        <f>IFERROR(VLOOKUP($A101, 'Solutions - Building'!$C:J, 2, FALSE),
IFERROR(VLOOKUP($A101, 'Solutions - Process'!$C:J, 2, FALSE),
VLOOKUP($A101, 'Solutions - Business'!$C:J, 2, FALSE)))</f>
        <v>Anticiper l'accueil des clients et réduire les doubles visites en atelier</v>
      </c>
      <c r="C101" s="20" t="str">
        <f>IFERROR(VLOOKUP($A101, 'Solutions - Building'!C:J, 8, FALSE),
IFERROR(VLOOKUP($A101, 'Solutions - Process'!C:J, 8, FALSE),
VLOOKUP($A101, 'Solutions - Business'!C:J, 8, FALSE)))</f>
        <v xml:space="preserve">Not Implemented </v>
      </c>
      <c r="D101" s="20">
        <f>IFERROR(VLOOKUP($A101, 'Solutions - Building'!$C:K, 9, FALSE),
IFERROR(VLOOKUP($A101, 'Solutions - Process'!$C:K, 9, FALSE),
VLOOKUP($A101, 'Solutions - Business'!$C:K, 9, FALSE)))</f>
        <v>0</v>
      </c>
      <c r="E101">
        <f>IFERROR(VLOOKUP($A101, 'Solutions - Building'!$C:L, 10, FALSE),
IFERROR(VLOOKUP($A101, 'Solutions - Process'!$C:L, 10, FALSE),
VLOOKUP($A101, 'Solutions - Business'!$C:M, 10, FALSE)))</f>
        <v>0</v>
      </c>
      <c r="F101" s="20">
        <f t="shared" si="10"/>
        <v>0</v>
      </c>
      <c r="G101" s="136">
        <f t="shared" si="11"/>
        <v>0</v>
      </c>
      <c r="H101" s="136">
        <f t="shared" si="12"/>
        <v>0</v>
      </c>
      <c r="I101">
        <f t="shared" si="13"/>
        <v>0</v>
      </c>
      <c r="J101" s="145">
        <f t="shared" si="14"/>
        <v>0</v>
      </c>
      <c r="K101" s="159">
        <f t="shared" si="17"/>
        <v>33</v>
      </c>
      <c r="L101" s="103" t="str">
        <f t="shared" si="15"/>
        <v/>
      </c>
      <c r="M101" s="149" t="str">
        <f t="shared" si="16"/>
        <v/>
      </c>
      <c r="N101" s="103"/>
      <c r="O101" s="126"/>
      <c r="P101" s="101"/>
    </row>
    <row r="102" spans="1:19" s="113" customFormat="1">
      <c r="A102" s="112" t="s">
        <v>600</v>
      </c>
      <c r="B102" s="137" t="str">
        <f>IFERROR(VLOOKUP($A102, 'Solutions - Building'!$C:J, 2, FALSE),
IFERROR(VLOOKUP($A102, 'Solutions - Process'!$C:J, 2, FALSE),
VLOOKUP($A102, 'Solutions - Business'!$C:J, 2, FALSE)))</f>
        <v>Proposer des solutions de mobilité alternatives au véhicule de courtoisie : transports en commun, vélo, covoiturage, etc.</v>
      </c>
      <c r="C102" s="143" t="str">
        <f>IFERROR(VLOOKUP($A102, 'Solutions - Building'!C:J, 8, FALSE),
IFERROR(VLOOKUP($A102, 'Solutions - Process'!C:J, 8, FALSE),
VLOOKUP($A102, 'Solutions - Business'!C:J, 8, FALSE)))</f>
        <v xml:space="preserve">Not Implemented </v>
      </c>
      <c r="D102" s="143">
        <f>IFERROR(VLOOKUP($A102, 'Solutions - Building'!$C:K, 9, FALSE),
IFERROR(VLOOKUP($A102, 'Solutions - Process'!$C:K, 9, FALSE),
VLOOKUP($A102, 'Solutions - Business'!$C:K, 9, FALSE)))</f>
        <v>0</v>
      </c>
      <c r="E102" s="113">
        <f>IFERROR(VLOOKUP($A102, 'Solutions - Building'!$C:L, 10, FALSE),
IFERROR(VLOOKUP($A102, 'Solutions - Process'!$C:L, 10, FALSE),
VLOOKUP($A102, 'Solutions - Business'!$C:M, 10, FALSE)))</f>
        <v>0</v>
      </c>
      <c r="F102" s="143">
        <f t="shared" si="10"/>
        <v>0</v>
      </c>
      <c r="G102" s="137">
        <f t="shared" si="11"/>
        <v>0</v>
      </c>
      <c r="H102" s="137">
        <f t="shared" si="12"/>
        <v>0</v>
      </c>
      <c r="I102" s="113">
        <f t="shared" si="13"/>
        <v>0</v>
      </c>
      <c r="J102" s="146">
        <f t="shared" si="14"/>
        <v>0</v>
      </c>
      <c r="K102" s="160">
        <f t="shared" si="17"/>
        <v>33</v>
      </c>
      <c r="L102" s="115" t="str">
        <f t="shared" si="15"/>
        <v/>
      </c>
      <c r="M102" s="150" t="str">
        <f t="shared" si="16"/>
        <v/>
      </c>
      <c r="N102" s="115"/>
      <c r="O102" s="127"/>
      <c r="P102" s="114"/>
      <c r="Q102"/>
      <c r="R102"/>
      <c r="S102"/>
    </row>
    <row r="103" spans="1:19" s="108" customFormat="1">
      <c r="A103" s="120" t="s">
        <v>601</v>
      </c>
      <c r="B103" s="135" t="str">
        <f>IFERROR(VLOOKUP($A103, 'Solutions - Building'!$C:J, 2, FALSE),
IFERROR(VLOOKUP($A103, 'Solutions - Process'!$C:J, 2, FALSE),
VLOOKUP($A103, 'Solutions - Business'!$C:J, 2, FALSE)))</f>
        <v>Véhicules du marché, qui sont reconditionnés par la direction nationale, selon les normes « Réfractaire Certifié »</v>
      </c>
      <c r="C103" s="142" t="str">
        <f>IFERROR(VLOOKUP($A103, 'Solutions - Building'!C:J, 8, FALSE),
IFERROR(VLOOKUP($A103, 'Solutions - Process'!C:J, 8, FALSE),
VLOOKUP($A103, 'Solutions - Business'!C:J, 8, FALSE)))</f>
        <v xml:space="preserve">Not Implemented </v>
      </c>
      <c r="D103" s="142">
        <f>IFERROR(VLOOKUP($A103, 'Solutions - Building'!$C:K, 9, FALSE),
IFERROR(VLOOKUP($A103, 'Solutions - Process'!$C:K, 9, FALSE),
VLOOKUP($A103, 'Solutions - Business'!$C:K, 9, FALSE)))</f>
        <v>0</v>
      </c>
      <c r="E103" s="108">
        <f>IFERROR(VLOOKUP($A103, 'Solutions - Building'!$C:L, 10, FALSE),
IFERROR(VLOOKUP($A103, 'Solutions - Process'!$C:L, 10, FALSE),
VLOOKUP($A103, 'Solutions - Business'!$C:M, 10, FALSE)))</f>
        <v>0</v>
      </c>
      <c r="F103" s="142">
        <f t="shared" si="10"/>
        <v>0</v>
      </c>
      <c r="G103" s="135">
        <f t="shared" si="11"/>
        <v>0</v>
      </c>
      <c r="H103" s="135">
        <f t="shared" si="12"/>
        <v>0</v>
      </c>
      <c r="I103" s="108">
        <f t="shared" si="13"/>
        <v>0</v>
      </c>
      <c r="J103" s="144">
        <f t="shared" si="14"/>
        <v>0</v>
      </c>
      <c r="K103" s="161">
        <f t="shared" si="17"/>
        <v>34</v>
      </c>
      <c r="L103" s="121" t="str">
        <f t="shared" si="15"/>
        <v/>
      </c>
      <c r="M103" s="152" t="str">
        <f t="shared" si="16"/>
        <v/>
      </c>
      <c r="N103" s="121">
        <f>IFERROR(AVERAGEIF(K:K, K103, L:L),0)</f>
        <v>0</v>
      </c>
      <c r="O103" s="130">
        <f>IFERROR(AVERAGEIF(K:K, K103, M:M),0)</f>
        <v>0</v>
      </c>
      <c r="P103" s="109">
        <f>AVERAGEIF(K:K, K103, I:I)</f>
        <v>0</v>
      </c>
      <c r="Q103"/>
      <c r="R103"/>
      <c r="S103"/>
    </row>
    <row r="104" spans="1:19">
      <c r="A104" s="104" t="s">
        <v>602</v>
      </c>
      <c r="B104" s="136" t="str">
        <f>IFERROR(VLOOKUP($A104, 'Solutions - Building'!$C:J, 2, FALSE),
IFERROR(VLOOKUP($A104, 'Solutions - Process'!$C:J, 2, FALSE),
VLOOKUP($A104, 'Solutions - Business'!$C:J, 2, FALSE)))</f>
        <v>Adopt “Refactory Certified" standards and have your reconditioning center certified</v>
      </c>
      <c r="C104" s="20" t="str">
        <f>IFERROR(VLOOKUP($A104, 'Solutions - Building'!C:J, 8, FALSE),
IFERROR(VLOOKUP($A104, 'Solutions - Process'!C:J, 8, FALSE),
VLOOKUP($A104, 'Solutions - Business'!C:J, 8, FALSE)))</f>
        <v xml:space="preserve">Not Implemented </v>
      </c>
      <c r="D104" s="20">
        <f>IFERROR(VLOOKUP($A104, 'Solutions - Building'!$C:K, 9, FALSE),
IFERROR(VLOOKUP($A104, 'Solutions - Process'!$C:K, 9, FALSE),
VLOOKUP($A104, 'Solutions - Business'!$C:K, 9, FALSE)))</f>
        <v>0</v>
      </c>
      <c r="E104">
        <f>IFERROR(VLOOKUP($A104, 'Solutions - Building'!$C:L, 10, FALSE),
IFERROR(VLOOKUP($A104, 'Solutions - Process'!$C:L, 10, FALSE),
VLOOKUP($A104, 'Solutions - Business'!$C:M, 10, FALSE)))</f>
        <v>0</v>
      </c>
      <c r="F104" s="20">
        <f t="shared" si="10"/>
        <v>0</v>
      </c>
      <c r="G104" s="136">
        <f t="shared" si="11"/>
        <v>0</v>
      </c>
      <c r="H104" s="136">
        <f t="shared" si="12"/>
        <v>0</v>
      </c>
      <c r="I104">
        <f t="shared" si="13"/>
        <v>0</v>
      </c>
      <c r="J104" s="145">
        <f t="shared" si="14"/>
        <v>0</v>
      </c>
      <c r="K104" s="162">
        <f t="shared" si="17"/>
        <v>34</v>
      </c>
      <c r="L104" s="106" t="str">
        <f t="shared" si="15"/>
        <v/>
      </c>
      <c r="M104" s="153" t="str">
        <f t="shared" si="16"/>
        <v/>
      </c>
      <c r="N104" s="106"/>
      <c r="O104" s="131"/>
      <c r="P104" s="101"/>
    </row>
    <row r="105" spans="1:19" s="113" customFormat="1">
      <c r="A105" s="112" t="s">
        <v>603</v>
      </c>
      <c r="B105" s="137" t="str">
        <f>IFERROR(VLOOKUP($A105, 'Solutions - Building'!$C:J, 2, FALSE),
IFERROR(VLOOKUP($A105, 'Solutions - Process'!$C:J, 2, FALSE),
VLOOKUP($A105, 'Solutions - Business'!$C:J, 2, FALSE)))</f>
        <v>Confiez la remise en état de vos véhicules à un partenaire de confiance certifié par la direction nationale</v>
      </c>
      <c r="C105" s="143" t="str">
        <f>IFERROR(VLOOKUP($A105, 'Solutions - Building'!C:J, 8, FALSE),
IFERROR(VLOOKUP($A105, 'Solutions - Process'!C:J, 8, FALSE),
VLOOKUP($A105, 'Solutions - Business'!C:J, 8, FALSE)))</f>
        <v xml:space="preserve">Not Implemented </v>
      </c>
      <c r="D105" s="143">
        <f>IFERROR(VLOOKUP($A105, 'Solutions - Building'!$C:K, 9, FALSE),
IFERROR(VLOOKUP($A105, 'Solutions - Process'!$C:K, 9, FALSE),
VLOOKUP($A105, 'Solutions - Business'!$C:K, 9, FALSE)))</f>
        <v>0</v>
      </c>
      <c r="E105" s="113">
        <f>IFERROR(VLOOKUP($A105, 'Solutions - Building'!$C:L, 10, FALSE),
IFERROR(VLOOKUP($A105, 'Solutions - Process'!$C:L, 10, FALSE),
VLOOKUP($A105, 'Solutions - Business'!$C:M, 10, FALSE)))</f>
        <v>0</v>
      </c>
      <c r="F105" s="143">
        <f t="shared" si="10"/>
        <v>0</v>
      </c>
      <c r="G105" s="137">
        <f t="shared" si="11"/>
        <v>0</v>
      </c>
      <c r="H105" s="137">
        <f t="shared" si="12"/>
        <v>0</v>
      </c>
      <c r="I105" s="113">
        <f t="shared" si="13"/>
        <v>0</v>
      </c>
      <c r="J105" s="146">
        <f t="shared" si="14"/>
        <v>0</v>
      </c>
      <c r="K105" s="163">
        <f t="shared" si="17"/>
        <v>34</v>
      </c>
      <c r="L105" s="122" t="str">
        <f t="shared" si="15"/>
        <v/>
      </c>
      <c r="M105" s="154" t="str">
        <f t="shared" si="16"/>
        <v/>
      </c>
      <c r="N105" s="122"/>
      <c r="O105" s="132"/>
      <c r="P105" s="114"/>
      <c r="Q105"/>
      <c r="R105"/>
      <c r="S105"/>
    </row>
    <row r="106" spans="1:19" s="108" customFormat="1">
      <c r="A106" s="120" t="s">
        <v>604</v>
      </c>
      <c r="B106" s="135" t="str">
        <f>IFERROR(VLOOKUP($A106, 'Solutions - Building'!$C:J, 2, FALSE),
IFERROR(VLOOKUP($A106, 'Solutions - Process'!$C:J, 2, FALSE),
VLOOKUP($A106, 'Solutions - Business'!$C:J, 2, FALSE)))</f>
        <v>Optimisation du parcours et du chargement des véhicules de livraison</v>
      </c>
      <c r="C106" s="142" t="str">
        <f>IFERROR(VLOOKUP($A106, 'Solutions - Building'!C:J, 8, FALSE),
IFERROR(VLOOKUP($A106, 'Solutions - Process'!C:J, 8, FALSE),
VLOOKUP($A106, 'Solutions - Business'!C:J, 8, FALSE)))</f>
        <v xml:space="preserve">Not Implemented </v>
      </c>
      <c r="D106" s="142">
        <f>IFERROR(VLOOKUP($A106, 'Solutions - Building'!$C:K, 9, FALSE),
IFERROR(VLOOKUP($A106, 'Solutions - Process'!$C:K, 9, FALSE),
VLOOKUP($A106, 'Solutions - Business'!$C:K, 9, FALSE)))</f>
        <v>0</v>
      </c>
      <c r="E106" s="108">
        <f>IFERROR(VLOOKUP($A106, 'Solutions - Building'!$C:L, 10, FALSE),
IFERROR(VLOOKUP($A106, 'Solutions - Process'!$C:L, 10, FALSE),
VLOOKUP($A106, 'Solutions - Business'!$C:M, 10, FALSE)))</f>
        <v>0</v>
      </c>
      <c r="F106" s="142">
        <f t="shared" si="10"/>
        <v>0</v>
      </c>
      <c r="G106" s="135">
        <f t="shared" si="11"/>
        <v>0</v>
      </c>
      <c r="H106" s="135">
        <f t="shared" si="12"/>
        <v>0</v>
      </c>
      <c r="I106" s="108">
        <f t="shared" si="13"/>
        <v>0</v>
      </c>
      <c r="J106" s="144">
        <f t="shared" si="14"/>
        <v>0</v>
      </c>
      <c r="K106" s="158">
        <f t="shared" si="17"/>
        <v>35</v>
      </c>
      <c r="L106" s="110" t="str">
        <f t="shared" si="15"/>
        <v/>
      </c>
      <c r="M106" s="148" t="str">
        <f t="shared" si="16"/>
        <v/>
      </c>
      <c r="N106" s="110">
        <f>IFERROR(AVERAGEIF(K:K, K106, L:L),0)</f>
        <v>0</v>
      </c>
      <c r="O106" s="129">
        <f>IFERROR(AVERAGEIF(K:K, K106, M:M),0)</f>
        <v>0</v>
      </c>
      <c r="P106" s="109">
        <f>AVERAGEIF(K:K, K106, I:I)</f>
        <v>0</v>
      </c>
      <c r="Q106"/>
      <c r="R106"/>
      <c r="S106"/>
    </row>
    <row r="107" spans="1:19">
      <c r="A107" s="104" t="s">
        <v>605</v>
      </c>
      <c r="B107" s="136" t="str">
        <f>IFERROR(VLOOKUP($A107, 'Solutions - Building'!$C:J, 2, FALSE),
IFERROR(VLOOKUP($A107, 'Solutions - Process'!$C:J, 2, FALSE),
VLOOKUP($A107, 'Solutions - Business'!$C:J, 2, FALSE)))</f>
        <v>Livraison par véhicules à faibles émissions</v>
      </c>
      <c r="C107" s="20" t="str">
        <f>IFERROR(VLOOKUP($A107, 'Solutions - Building'!C:J, 8, FALSE),
IFERROR(VLOOKUP($A107, 'Solutions - Process'!C:J, 8, FALSE),
VLOOKUP($A107, 'Solutions - Business'!C:J, 8, FALSE)))</f>
        <v xml:space="preserve">Not Implemented </v>
      </c>
      <c r="D107" s="20">
        <f>IFERROR(VLOOKUP($A107, 'Solutions - Building'!$C:K, 9, FALSE),
IFERROR(VLOOKUP($A107, 'Solutions - Process'!$C:K, 9, FALSE),
VLOOKUP($A107, 'Solutions - Business'!$C:K, 9, FALSE)))</f>
        <v>0</v>
      </c>
      <c r="E107">
        <f>IFERROR(VLOOKUP($A107, 'Solutions - Building'!$C:L, 10, FALSE),
IFERROR(VLOOKUP($A107, 'Solutions - Process'!$C:L, 10, FALSE),
VLOOKUP($A107, 'Solutions - Business'!$C:M, 10, FALSE)))</f>
        <v>0</v>
      </c>
      <c r="F107" s="20">
        <f t="shared" si="10"/>
        <v>0</v>
      </c>
      <c r="G107" s="136">
        <f t="shared" si="11"/>
        <v>0</v>
      </c>
      <c r="H107" s="136">
        <f t="shared" si="12"/>
        <v>0</v>
      </c>
      <c r="I107">
        <f t="shared" si="13"/>
        <v>0</v>
      </c>
      <c r="J107" s="145">
        <f t="shared" si="14"/>
        <v>0</v>
      </c>
      <c r="K107" s="159">
        <f t="shared" si="17"/>
        <v>35</v>
      </c>
      <c r="L107" s="103" t="str">
        <f t="shared" si="15"/>
        <v/>
      </c>
      <c r="M107" s="149" t="str">
        <f t="shared" si="16"/>
        <v/>
      </c>
      <c r="N107" s="103"/>
      <c r="O107" s="126"/>
      <c r="P107" s="101"/>
    </row>
    <row r="108" spans="1:19" s="113" customFormat="1">
      <c r="A108" s="112" t="s">
        <v>606</v>
      </c>
      <c r="B108" s="137" t="str">
        <f>IFERROR(VLOOKUP($A108, 'Solutions - Building'!$C:J, 2, FALSE),
IFERROR(VLOOKUP($A108, 'Solutions - Process'!$C:J, 2, FALSE),
VLOOKUP($A108, 'Solutions - Business'!$C:J, 2, FALSE)))</f>
        <v>Optimisation de la fréquence des navettes en fonction des quantités de livraison attendues</v>
      </c>
      <c r="C108" s="143" t="str">
        <f>IFERROR(VLOOKUP($A108, 'Solutions - Building'!C:J, 8, FALSE),
IFERROR(VLOOKUP($A108, 'Solutions - Process'!C:J, 8, FALSE),
VLOOKUP($A108, 'Solutions - Business'!C:J, 8, FALSE)))</f>
        <v xml:space="preserve">Not Implemented </v>
      </c>
      <c r="D108" s="143">
        <f>IFERROR(VLOOKUP($A108, 'Solutions - Building'!$C:K, 9, FALSE),
IFERROR(VLOOKUP($A108, 'Solutions - Process'!$C:K, 9, FALSE),
VLOOKUP($A108, 'Solutions - Business'!$C:K, 9, FALSE)))</f>
        <v>0</v>
      </c>
      <c r="E108" s="113">
        <f>IFERROR(VLOOKUP($A108, 'Solutions - Building'!$C:L, 10, FALSE),
IFERROR(VLOOKUP($A108, 'Solutions - Process'!$C:L, 10, FALSE),
VLOOKUP($A108, 'Solutions - Business'!$C:M, 10, FALSE)))</f>
        <v>0</v>
      </c>
      <c r="F108" s="143">
        <f t="shared" si="10"/>
        <v>0</v>
      </c>
      <c r="G108" s="137">
        <f t="shared" si="11"/>
        <v>0</v>
      </c>
      <c r="H108" s="137">
        <f t="shared" si="12"/>
        <v>0</v>
      </c>
      <c r="I108" s="113">
        <f t="shared" si="13"/>
        <v>0</v>
      </c>
      <c r="J108" s="146">
        <f t="shared" si="14"/>
        <v>0</v>
      </c>
      <c r="K108" s="160">
        <f t="shared" si="17"/>
        <v>35</v>
      </c>
      <c r="L108" s="115" t="str">
        <f t="shared" si="15"/>
        <v/>
      </c>
      <c r="M108" s="150" t="str">
        <f t="shared" si="16"/>
        <v/>
      </c>
      <c r="N108" s="115"/>
      <c r="O108" s="127"/>
      <c r="P108" s="114"/>
      <c r="Q108"/>
      <c r="R108"/>
      <c r="S108"/>
    </row>
    <row r="109" spans="1:19" s="117" customFormat="1">
      <c r="A109" s="116" t="s">
        <v>607</v>
      </c>
      <c r="B109" s="138" t="str">
        <f>IFERROR(VLOOKUP($A109, 'Solutions - Building'!$C:J, 2, FALSE),
IFERROR(VLOOKUP($A109, 'Solutions - Process'!$C:J, 2, FALSE),
VLOOKUP($A109, 'Solutions - Business'!$C:J, 2, FALSE)))</f>
        <v>Collecte par le service logistique après-vente, l'éco-organisme local mandaté ou le recycleur agréé local</v>
      </c>
      <c r="C109" s="9" t="str">
        <f>IFERROR(VLOOKUP($A109, 'Solutions - Building'!C:J, 8, FALSE),
IFERROR(VLOOKUP($A109, 'Solutions - Process'!C:J, 8, FALSE),
VLOOKUP($A109, 'Solutions - Business'!C:J, 8, FALSE)))</f>
        <v xml:space="preserve">Not Implemented </v>
      </c>
      <c r="D109" s="9">
        <f>IFERROR(VLOOKUP($A109, 'Solutions - Building'!$C:K, 9, FALSE),
IFERROR(VLOOKUP($A109, 'Solutions - Process'!$C:K, 9, FALSE),
VLOOKUP($A109, 'Solutions - Business'!$C:K, 9, FALSE)))</f>
        <v>0</v>
      </c>
      <c r="E109" s="117">
        <f>IFERROR(VLOOKUP($A109, 'Solutions - Building'!$C:L, 10, FALSE),
IFERROR(VLOOKUP($A109, 'Solutions - Process'!$C:L, 10, FALSE),
VLOOKUP($A109, 'Solutions - Business'!$C:M, 10, FALSE)))</f>
        <v>0</v>
      </c>
      <c r="F109" s="9">
        <f t="shared" si="10"/>
        <v>0</v>
      </c>
      <c r="G109" s="138">
        <f t="shared" si="11"/>
        <v>0</v>
      </c>
      <c r="H109" s="138">
        <f t="shared" si="12"/>
        <v>0</v>
      </c>
      <c r="I109" s="117">
        <f t="shared" si="13"/>
        <v>0</v>
      </c>
      <c r="J109" s="147">
        <f t="shared" si="14"/>
        <v>0</v>
      </c>
      <c r="K109" s="98">
        <f t="shared" si="17"/>
        <v>36</v>
      </c>
      <c r="L109" s="119" t="str">
        <f t="shared" si="15"/>
        <v/>
      </c>
      <c r="M109" s="151" t="str">
        <f t="shared" si="16"/>
        <v/>
      </c>
      <c r="N109" s="119">
        <f>IFERROR(AVERAGEIF(K:K, K109, L:L),0)</f>
        <v>0</v>
      </c>
      <c r="O109" s="128">
        <f>IFERROR(AVERAGEIF(K:K, K109, M:M),0)</f>
        <v>0</v>
      </c>
      <c r="P109" s="118">
        <f>AVERAGEIF(K:K, K109, I:I)</f>
        <v>0</v>
      </c>
      <c r="Q109"/>
      <c r="R109"/>
      <c r="S109"/>
    </row>
    <row r="110" spans="1:19" s="117" customFormat="1">
      <c r="A110" s="116" t="s">
        <v>608</v>
      </c>
      <c r="B110" s="138" t="str">
        <f>IFERROR(VLOOKUP($A110, 'Solutions - Building'!$C:J, 2, FALSE),
IFERROR(VLOOKUP($A110, 'Solutions - Process'!$C:J, 2, FALSE),
VLOOKUP($A110, 'Solutions - Business'!$C:J, 2, FALSE)))</f>
        <v>Envoyer les Véhicules Hors d'Usage (VHU) au réseau de centres VHU agréés par le Groupe Renault dirigé par Indra (FR) ou un éco-organisme choisi par la direction du pays</v>
      </c>
      <c r="C110" s="9" t="str">
        <f>IFERROR(VLOOKUP($A110, 'Solutions - Building'!C:J, 8, FALSE),
IFERROR(VLOOKUP($A110, 'Solutions - Process'!C:J, 8, FALSE),
VLOOKUP($A110, 'Solutions - Business'!C:J, 8, FALSE)))</f>
        <v xml:space="preserve">Not Implemented </v>
      </c>
      <c r="D110" s="9">
        <f>IFERROR(VLOOKUP($A110, 'Solutions - Building'!$C:K, 9, FALSE),
IFERROR(VLOOKUP($A110, 'Solutions - Process'!$C:K, 9, FALSE),
VLOOKUP($A110, 'Solutions - Business'!$C:K, 9, FALSE)))</f>
        <v>0</v>
      </c>
      <c r="E110" s="117">
        <f>IFERROR(VLOOKUP($A110, 'Solutions - Building'!$C:L, 10, FALSE),
IFERROR(VLOOKUP($A110, 'Solutions - Process'!$C:L, 10, FALSE),
VLOOKUP($A110, 'Solutions - Business'!$C:M, 10, FALSE)))</f>
        <v>0</v>
      </c>
      <c r="F110" s="9">
        <f t="shared" si="10"/>
        <v>0</v>
      </c>
      <c r="G110" s="138">
        <f t="shared" si="11"/>
        <v>0</v>
      </c>
      <c r="H110" s="138">
        <f t="shared" si="12"/>
        <v>0</v>
      </c>
      <c r="I110" s="117">
        <f t="shared" si="13"/>
        <v>0</v>
      </c>
      <c r="J110" s="147">
        <f t="shared" si="14"/>
        <v>0</v>
      </c>
      <c r="K110" s="97">
        <f t="shared" si="17"/>
        <v>37</v>
      </c>
      <c r="L110" s="123" t="str">
        <f t="shared" si="15"/>
        <v/>
      </c>
      <c r="M110" s="155" t="str">
        <f t="shared" si="16"/>
        <v/>
      </c>
      <c r="N110" s="123">
        <f>IFERROR(AVERAGEIF(K:K, K110, L:L),0)</f>
        <v>0</v>
      </c>
      <c r="O110" s="133">
        <f>IFERROR(AVERAGEIF(K:K, K110, M:M),0)</f>
        <v>0</v>
      </c>
      <c r="P110" s="118">
        <f>AVERAGEIF(K:K, K110, I:I)</f>
        <v>0</v>
      </c>
      <c r="Q110"/>
      <c r="R110"/>
      <c r="S110"/>
    </row>
  </sheetData>
  <autoFilter ref="A1:P1" xr:uid="{053340B6-62D9-4135-8A0E-CA564938C7D9}"/>
  <phoneticPr fontId="3" type="noConversion"/>
  <pageMargins left="0.7" right="0.7" top="0.75" bottom="0.75" header="0.3" footer="0.3"/>
  <headerFooter>
    <oddFooter>&amp;R_x000D_&amp;1#&amp;"Arial"&amp;10&amp;K000000 Confidential 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3fd5976-0309-4c99-abd4-24c613a3158c">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81195D3CE31A148A4283D0C7ED63387" ma:contentTypeVersion="15" ma:contentTypeDescription="Crée un document." ma:contentTypeScope="" ma:versionID="3f05e41ec77c27b8c4ed6124fef5cb4e">
  <xsd:schema xmlns:xsd="http://www.w3.org/2001/XMLSchema" xmlns:xs="http://www.w3.org/2001/XMLSchema" xmlns:p="http://schemas.microsoft.com/office/2006/metadata/properties" xmlns:ns1="http://schemas.microsoft.com/sharepoint/v3" xmlns:ns2="b3fd5976-0309-4c99-abd4-24c613a3158c" xmlns:ns3="3427c471-d4ea-424c-a733-f3f4623bf696" targetNamespace="http://schemas.microsoft.com/office/2006/metadata/properties" ma:root="true" ma:fieldsID="42d21cfcff1dcb02bc39381e4b8d2c76" ns1:_="" ns2:_="" ns3:_="">
    <xsd:import namespace="http://schemas.microsoft.com/sharepoint/v3"/>
    <xsd:import namespace="b3fd5976-0309-4c99-abd4-24c613a3158c"/>
    <xsd:import namespace="3427c471-d4ea-424c-a733-f3f4623bf69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Propriétés de la stratégie de conformité unifiée" ma:hidden="true" ma:internalName="_ip_UnifiedCompliancePolicyProperties">
      <xsd:simpleType>
        <xsd:restriction base="dms:Note"/>
      </xsd:simpleType>
    </xsd:element>
    <xsd:element name="_ip_UnifiedCompliancePolicyUIAction" ma:index="22"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fd5976-0309-4c99-abd4-24c613a315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2bbfa71a-d75e-4d15-90e8-ced09d00e477"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427c471-d4ea-424c-a733-f3f4623bf696"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62F88B-A803-4EF8-B4B2-F6D1452FFFF9}"/>
</file>

<file path=customXml/itemProps2.xml><?xml version="1.0" encoding="utf-8"?>
<ds:datastoreItem xmlns:ds="http://schemas.openxmlformats.org/officeDocument/2006/customXml" ds:itemID="{867754F9-DAC5-4B6D-96EB-345F82A74A20}"/>
</file>

<file path=customXml/itemProps3.xml><?xml version="1.0" encoding="utf-8"?>
<ds:datastoreItem xmlns:ds="http://schemas.openxmlformats.org/officeDocument/2006/customXml" ds:itemID="{FD3297F0-1CE6-4320-B428-AA33D932B59F}"/>
</file>

<file path=docMetadata/LabelInfo.xml><?xml version="1.0" encoding="utf-8"?>
<clbl:labelList xmlns:clbl="http://schemas.microsoft.com/office/2020/mipLabelMetadata">
  <clbl:label id="{fd1c0902-ed92-4fed-896d-2e7725de02d4}" enabled="1" method="Standard" siteId="{d6b0bbee-7cd9-4d60-bce6-4a67b543e2ae}"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Ruiter, Thomas de</dc:creator>
  <cp:keywords/>
  <dc:description/>
  <cp:lastModifiedBy>BAYE Lucien</cp:lastModifiedBy>
  <cp:revision/>
  <dcterms:created xsi:type="dcterms:W3CDTF">2025-03-04T10:22:03Z</dcterms:created>
  <dcterms:modified xsi:type="dcterms:W3CDTF">2026-03-10T13:20:10Z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76657726</vt:i4>
  </property>
  <property fmtid="{D5CDD505-2E9C-101B-9397-08002B2CF9AE}" pid="3" name="_NewReviewCycle">
    <vt:lpwstr/>
  </property>
  <property fmtid="{D5CDD505-2E9C-101B-9397-08002B2CF9AE}" pid="4" name="_EmailSubject">
    <vt:lpwstr>OUTIL STAM </vt:lpwstr>
  </property>
  <property fmtid="{D5CDD505-2E9C-101B-9397-08002B2CF9AE}" pid="5" name="_AuthorEmail">
    <vt:lpwstr>lucien.baye@renault.com</vt:lpwstr>
  </property>
  <property fmtid="{D5CDD505-2E9C-101B-9397-08002B2CF9AE}" pid="6" name="_AuthorEmailDisplayName">
    <vt:lpwstr>BAYE Lucien</vt:lpwstr>
  </property>
  <property fmtid="{D5CDD505-2E9C-101B-9397-08002B2CF9AE}" pid="7" name="_ReviewingToolsShownOnce">
    <vt:lpwstr/>
  </property>
  <property fmtid="{D5CDD505-2E9C-101B-9397-08002B2CF9AE}" pid="8" name="ContentTypeId">
    <vt:lpwstr>0x010100681195D3CE31A148A4283D0C7ED63387</vt:lpwstr>
  </property>
  <property fmtid="{D5CDD505-2E9C-101B-9397-08002B2CF9AE}" pid="9" name="MediaServiceImageTags">
    <vt:lpwstr/>
  </property>
</Properties>
</file>